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DavidMulig\AppData\Local\Microsoft\Windows\INetCache\Content.Outlook\OFS6SB1W\"/>
    </mc:Choice>
  </mc:AlternateContent>
  <xr:revisionPtr revIDLastSave="0" documentId="13_ncr:1_{AF353057-D54A-4B76-88AB-B9B48BE3830F}" xr6:coauthVersionLast="47" xr6:coauthVersionMax="47" xr10:uidLastSave="{00000000-0000-0000-0000-000000000000}"/>
  <bookViews>
    <workbookView xWindow="-108" yWindow="-108" windowWidth="23256" windowHeight="12456" xr2:uid="{77A01D68-A392-44F5-BA1C-0938B93A412A}"/>
  </bookViews>
  <sheets>
    <sheet name="PSH-RRH Application" sheetId="1" r:id="rId1"/>
    <sheet name="Scoring Sheet" sheetId="3" r:id="rId2"/>
  </sheets>
  <definedNames>
    <definedName name="OLE_LINK1" localSheetId="0">'PSH-RRH Application'!$C$34</definedName>
    <definedName name="_xlnm.Print_Area" localSheetId="0">'PSH-RRH Application'!$B$2:$H$81</definedName>
    <definedName name="_xlnm.Print_Area" localSheetId="1">'Scoring Sheet'!$A$1:$F$111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3" l="1"/>
  <c r="D33" i="3" l="1"/>
  <c r="D31" i="3"/>
  <c r="D76" i="3"/>
  <c r="D77" i="3"/>
  <c r="D81" i="3"/>
  <c r="D82" i="3"/>
  <c r="D92" i="3"/>
  <c r="D94" i="3"/>
  <c r="D95" i="3"/>
  <c r="D96" i="3"/>
  <c r="D47" i="3" l="1"/>
  <c r="A100" i="3"/>
  <c r="H104" i="3"/>
  <c r="B109" i="3"/>
  <c r="I108" i="3"/>
  <c r="D81" i="1"/>
  <c r="D79" i="1"/>
  <c r="D15" i="3"/>
  <c r="B110" i="3" l="1"/>
  <c r="I39" i="1"/>
  <c r="I38" i="1"/>
  <c r="I37" i="1"/>
  <c r="I36" i="1"/>
  <c r="I35" i="1"/>
  <c r="I34" i="1"/>
  <c r="I33" i="1"/>
  <c r="I30" i="1"/>
  <c r="I29" i="1"/>
  <c r="D38" i="3"/>
  <c r="E38" i="3" s="1"/>
  <c r="D39" i="3"/>
  <c r="E39" i="3" s="1"/>
  <c r="B4" i="3"/>
  <c r="B5" i="3"/>
  <c r="F31" i="3"/>
  <c r="D37" i="3"/>
  <c r="E37" i="3" s="1"/>
  <c r="D36" i="3"/>
  <c r="F33" i="3"/>
  <c r="D26" i="3"/>
  <c r="E26" i="3" s="1"/>
  <c r="D25" i="3"/>
  <c r="D18" i="3"/>
  <c r="D17" i="3"/>
  <c r="E17" i="3" s="1"/>
  <c r="D16" i="3"/>
  <c r="D93" i="3" s="1"/>
  <c r="E15" i="3"/>
  <c r="D14" i="3"/>
  <c r="D91" i="3" s="1"/>
  <c r="D13" i="3"/>
  <c r="E13" i="3" s="1"/>
  <c r="D12" i="3"/>
  <c r="E4" i="3"/>
  <c r="I97" i="3"/>
  <c r="D83" i="3"/>
  <c r="C83" i="3" s="1"/>
  <c r="E82" i="3"/>
  <c r="E81" i="3"/>
  <c r="D78" i="3"/>
  <c r="I77" i="3" s="1"/>
  <c r="E77" i="3"/>
  <c r="E76" i="3"/>
  <c r="E73" i="3"/>
  <c r="D70" i="3"/>
  <c r="E69" i="3"/>
  <c r="E68" i="3"/>
  <c r="E67" i="3"/>
  <c r="E66" i="3"/>
  <c r="D62" i="3"/>
  <c r="E61" i="3"/>
  <c r="E60" i="3"/>
  <c r="E59" i="3"/>
  <c r="E58" i="3"/>
  <c r="E55" i="3"/>
  <c r="E52" i="3"/>
  <c r="F52" i="3" s="1"/>
  <c r="E45" i="3"/>
  <c r="E25" i="3" l="1"/>
  <c r="B105" i="3"/>
  <c r="E18" i="3"/>
  <c r="B104" i="3"/>
  <c r="B107" i="3"/>
  <c r="E24" i="3"/>
  <c r="E14" i="3"/>
  <c r="E16" i="3"/>
  <c r="C93" i="3"/>
  <c r="H93" i="3" s="1"/>
  <c r="F93" i="3" s="1"/>
  <c r="D71" i="3"/>
  <c r="F65" i="3" s="1"/>
  <c r="I40" i="1"/>
  <c r="H40" i="1" s="1"/>
  <c r="E7" i="3" s="1"/>
  <c r="F80" i="3"/>
  <c r="G26" i="3"/>
  <c r="E85" i="3"/>
  <c r="E98" i="3" s="1"/>
  <c r="D63" i="3"/>
  <c r="H63" i="3" s="1"/>
  <c r="E12" i="3"/>
  <c r="C24" i="3"/>
  <c r="C94" i="3"/>
  <c r="H94" i="3" s="1"/>
  <c r="F94" i="3" s="1"/>
  <c r="C92" i="3"/>
  <c r="H92" i="3" s="1"/>
  <c r="F92" i="3" s="1"/>
  <c r="C25" i="3"/>
  <c r="G24" i="3"/>
  <c r="C95" i="3"/>
  <c r="H95" i="3" s="1"/>
  <c r="F95" i="3" s="1"/>
  <c r="C96" i="3"/>
  <c r="H96" i="3" s="1"/>
  <c r="F96" i="3" s="1"/>
  <c r="G25" i="3"/>
  <c r="D46" i="3"/>
  <c r="H108" i="3" s="1"/>
  <c r="C78" i="3"/>
  <c r="H70" i="3"/>
  <c r="E36" i="3"/>
  <c r="D40" i="3"/>
  <c r="D41" i="3"/>
  <c r="F29" i="3"/>
  <c r="C26" i="3"/>
  <c r="I76" i="3"/>
  <c r="F75" i="3" s="1"/>
  <c r="B111" i="3" l="1"/>
  <c r="D48" i="3"/>
  <c r="D50" i="3" s="1"/>
  <c r="F45" i="3" s="1"/>
  <c r="C91" i="3"/>
  <c r="H91" i="3" s="1"/>
  <c r="F91" i="3" s="1"/>
  <c r="H71" i="3"/>
  <c r="F73" i="3"/>
  <c r="F57" i="3"/>
  <c r="F55" i="3" s="1"/>
  <c r="G27" i="3"/>
  <c r="F35" i="3"/>
  <c r="E67" i="1"/>
  <c r="C27" i="3"/>
  <c r="F89" i="3" l="1"/>
  <c r="D27" i="3"/>
  <c r="E27" i="3" s="1"/>
  <c r="H27" i="3"/>
  <c r="F23" i="3" s="1"/>
  <c r="F85" i="3" s="1"/>
  <c r="F98" i="3" l="1"/>
  <c r="I98" i="3" s="1"/>
  <c r="F100" i="3"/>
  <c r="B100" i="3" s="1"/>
  <c r="H107" i="3"/>
  <c r="B108" i="3"/>
  <c r="F101" i="3"/>
  <c r="G100" i="3" s="1"/>
  <c r="H102" i="3" l="1"/>
  <c r="G101" i="3"/>
  <c r="B101" i="3" s="1"/>
</calcChain>
</file>

<file path=xl/sharedStrings.xml><?xml version="1.0" encoding="utf-8"?>
<sst xmlns="http://schemas.openxmlformats.org/spreadsheetml/2006/main" count="244" uniqueCount="223">
  <si>
    <t>3. Income/Housing Data Error Count</t>
  </si>
  <si>
    <t>1. Chronically Homeless</t>
  </si>
  <si>
    <t>APPLICATION INFORMATION:</t>
  </si>
  <si>
    <t>5. Number of HH w/Children</t>
  </si>
  <si>
    <t>6. Target # of HH/Units Served in Application</t>
  </si>
  <si>
    <t>7. Target # of Beds/People Served in Application</t>
  </si>
  <si>
    <t>Agency Type</t>
  </si>
  <si>
    <t>Agency Name:</t>
  </si>
  <si>
    <t>Address:</t>
  </si>
  <si>
    <t>Primary Contact Name:</t>
  </si>
  <si>
    <t>Secondary Contact Name:</t>
  </si>
  <si>
    <t>Fiscal Contact Name:</t>
  </si>
  <si>
    <t>Primary Contact Email:</t>
  </si>
  <si>
    <t>Primary Contact Number:</t>
  </si>
  <si>
    <t>Fiscal Contact Number:</t>
  </si>
  <si>
    <t>Fiscal Contact Email:</t>
  </si>
  <si>
    <t>HMIS Contact Name:</t>
  </si>
  <si>
    <t>HMIS Contact Number:</t>
  </si>
  <si>
    <t>HMIS Contact Email:</t>
  </si>
  <si>
    <t>Project Name</t>
  </si>
  <si>
    <t>Total Grant Amount Requested:</t>
  </si>
  <si>
    <t>Agency Director</t>
  </si>
  <si>
    <t>CoC Program Manager</t>
  </si>
  <si>
    <t>CoC Staff / Application Writer</t>
  </si>
  <si>
    <t>Date</t>
  </si>
  <si>
    <t>SECTION 2:  Threshold Requirements</t>
  </si>
  <si>
    <t>Project has full and active HMIS participation, indicated by:</t>
  </si>
  <si>
    <t>Project meets HUD threshold requirements for renewal projects including that the project has none of the following:</t>
  </si>
  <si>
    <t>1.  Every HMIS user of the project has completed required training and is active.</t>
  </si>
  <si>
    <t>2.  Coordinated Entry participation (via SPDAT reporting).</t>
  </si>
  <si>
    <t>1. Total Numbers Served (APR 5a #1)</t>
  </si>
  <si>
    <t>2. Number of Adults and HH Leavers (APR 5a #7)</t>
  </si>
  <si>
    <t>3. Chronically Homeless Served (APR 5a #11)</t>
  </si>
  <si>
    <t>4. Number of Total HH (APR 8a Total Households)</t>
  </si>
  <si>
    <t>Scores are determined by dividing the total number of errors from the APR by the total number of possible data elements for all clients.  The percentage is applied to the total 25 points allowed.</t>
  </si>
  <si>
    <t>7.  History of serving ineligible persons, expending funds on ineligible costs, or failing to expend funds within statutorily established timeframes.</t>
  </si>
  <si>
    <t>2. HUD Universal Data Error Count</t>
  </si>
  <si>
    <t xml:space="preserve">If you think your project may underperform in these scoring factors, documentation may be provided in the form of letter stating how many PSH clients were served in the reporting timeframe and how many were/are in the application process re: SSI/SSDI; provide relevant HMIS client ID numbers for review and confirmation.             </t>
  </si>
  <si>
    <t>1. Timely Submissions</t>
  </si>
  <si>
    <t>2. CoC Project is the only one in the county served.</t>
  </si>
  <si>
    <t xml:space="preserve">a.  Printout(s) showing last two grant close-outs (final balances). </t>
  </si>
  <si>
    <t>b.  Printout(s) showing current grant draws</t>
  </si>
  <si>
    <t xml:space="preserve">1. Application Proposal.    </t>
  </si>
  <si>
    <t>Secondary Contact Number:</t>
  </si>
  <si>
    <t>Secondary Contact Email:</t>
  </si>
  <si>
    <t>Application Type =====================&gt;</t>
  </si>
  <si>
    <t xml:space="preserve">2. Disabling Condition </t>
  </si>
  <si>
    <t>4.  Unaccompanied Youth</t>
  </si>
  <si>
    <t>5.  Households - Place not meant for habitation.</t>
  </si>
  <si>
    <t>6.  Persons Fleeing Domestic Violence</t>
  </si>
  <si>
    <t xml:space="preserve">(SECTION 1)  Basics Application Information - 10 Points.  </t>
  </si>
  <si>
    <t xml:space="preserve">(SECTION 2)  General Data Information Provided by the CoC-APR Report.  Used for scoring purposes.  </t>
  </si>
  <si>
    <r>
      <t xml:space="preserve">(SECTION 3)  Data Quality - 25 Points.  Determined by the percentage of data errors based on the numbers under </t>
    </r>
    <r>
      <rPr>
        <b/>
        <u/>
        <sz val="10"/>
        <color theme="1"/>
        <rFont val="Times New Roman"/>
        <family val="1"/>
      </rPr>
      <t>General Data Information</t>
    </r>
    <r>
      <rPr>
        <b/>
        <sz val="10"/>
        <color theme="1"/>
        <rFont val="Times New Roman"/>
        <family val="1"/>
      </rPr>
      <t>.</t>
    </r>
  </si>
  <si>
    <t xml:space="preserve">(SECTION 6)  Bonus Points - Vulnerabilty as Reported on APR.  5 Points each up to 30 Point Max.  </t>
  </si>
  <si>
    <r>
      <t xml:space="preserve">(SECTION 4)  Grant Funds - 5 Point    </t>
    </r>
    <r>
      <rPr>
        <b/>
        <sz val="10"/>
        <color rgb="FFFF0000"/>
        <rFont val="Times New Roman"/>
        <family val="1"/>
      </rPr>
      <t>Amount Awarded vs Amount Spent</t>
    </r>
  </si>
  <si>
    <t>(SECTION 5 - 7)  Program Success - 55 Points  -  Permanent Supportive Housing and Rapid Rehousing Projects Exit Information</t>
  </si>
  <si>
    <t xml:space="preserve">1. Number of total participants exited to permanent destinations.  </t>
  </si>
  <si>
    <r>
      <t xml:space="preserve">Mailing Address </t>
    </r>
    <r>
      <rPr>
        <b/>
        <i/>
        <sz val="8"/>
        <color theme="1"/>
        <rFont val="Times New Roman"/>
        <family val="1"/>
      </rPr>
      <t>(if different)</t>
    </r>
    <r>
      <rPr>
        <b/>
        <sz val="8"/>
        <color theme="1"/>
        <rFont val="Times New Roman"/>
        <family val="1"/>
      </rPr>
      <t>:</t>
    </r>
  </si>
  <si>
    <r>
      <t xml:space="preserve">SCORING FACTORS:  </t>
    </r>
    <r>
      <rPr>
        <b/>
        <i/>
        <sz val="10"/>
        <color rgb="FFFF0000"/>
        <rFont val="Times New Roman"/>
        <family val="1"/>
      </rPr>
      <t>Use the documents listed above to enter the information for each section below.</t>
    </r>
  </si>
  <si>
    <t>GRANTEE</t>
  </si>
  <si>
    <t>PROGRAM TITLE</t>
  </si>
  <si>
    <t xml:space="preserve">Project Title: </t>
  </si>
  <si>
    <t>CONTACT</t>
  </si>
  <si>
    <t>Select from Dropdown ==&gt;</t>
  </si>
  <si>
    <t>PSH</t>
  </si>
  <si>
    <t>SECTION 1:  PROGRAM DATA</t>
  </si>
  <si>
    <t>SECTION 1:  GENERAL DATA</t>
  </si>
  <si>
    <t>DATA REPORTS</t>
  </si>
  <si>
    <t>DATA ENTRY</t>
  </si>
  <si>
    <t>1. Total # Served</t>
  </si>
  <si>
    <t>APR 5a #1</t>
  </si>
  <si>
    <t>2. Number of Adults and HH Leavers</t>
  </si>
  <si>
    <t>APR 5a #7</t>
  </si>
  <si>
    <t>3. CH Served</t>
  </si>
  <si>
    <t>APR 5a #11</t>
  </si>
  <si>
    <t>4. Number of Total Households</t>
  </si>
  <si>
    <t>APR 8a - Total Households</t>
  </si>
  <si>
    <r>
      <t xml:space="preserve">APR 8a W/CHILDREN AND ADULTS </t>
    </r>
    <r>
      <rPr>
        <i/>
        <sz val="8"/>
        <color theme="1"/>
        <rFont val="Calibri"/>
        <family val="2"/>
        <scheme val="minor"/>
      </rPr>
      <t>(column 3)</t>
    </r>
  </si>
  <si>
    <t>Application:  4B.  Housing Type and Location</t>
  </si>
  <si>
    <t>POINTS</t>
  </si>
  <si>
    <t>Allowed</t>
  </si>
  <si>
    <t>Earned</t>
  </si>
  <si>
    <t>SECTION 2:  DATA QUALITY (25 Points)</t>
  </si>
  <si>
    <t>2. Universal Data Error Count</t>
  </si>
  <si>
    <r>
      <t xml:space="preserve">APR 6b:  Total Error Count </t>
    </r>
    <r>
      <rPr>
        <i/>
        <sz val="8"/>
        <color theme="1"/>
        <rFont val="Calibri"/>
        <family val="2"/>
        <scheme val="minor"/>
      </rPr>
      <t>(manually count)</t>
    </r>
  </si>
  <si>
    <r>
      <t>APR 6c:  Total Error Count</t>
    </r>
    <r>
      <rPr>
        <i/>
        <sz val="8"/>
        <color theme="1"/>
        <rFont val="Calibri"/>
        <family val="2"/>
        <scheme val="minor"/>
      </rPr>
      <t xml:space="preserve"> (manually count)</t>
    </r>
  </si>
  <si>
    <t>Total Errors</t>
  </si>
  <si>
    <t>SECTION 3:  BASICS (10 POINTS)</t>
  </si>
  <si>
    <r>
      <rPr>
        <sz val="10"/>
        <color theme="1"/>
        <rFont val="Calibri"/>
        <family val="2"/>
        <scheme val="minor"/>
      </rPr>
      <t>Section 3a:  APR Submission on Time?</t>
    </r>
    <r>
      <rPr>
        <b/>
        <sz val="10"/>
        <color theme="1"/>
        <rFont val="Calibri"/>
        <family val="2"/>
        <scheme val="minor"/>
      </rPr>
      <t xml:space="preserve">  </t>
    </r>
    <r>
      <rPr>
        <sz val="8"/>
        <color theme="1"/>
        <rFont val="Calibri"/>
        <family val="2"/>
        <scheme val="minor"/>
      </rPr>
      <t>Use Dropdown ==&gt;</t>
    </r>
  </si>
  <si>
    <r>
      <rPr>
        <sz val="10"/>
        <rFont val="Calibri"/>
        <family val="2"/>
        <scheme val="minor"/>
      </rPr>
      <t>Section 3b: Is this the only COC project in the county served?</t>
    </r>
    <r>
      <rPr>
        <sz val="8"/>
        <rFont val="Calibri"/>
        <family val="2"/>
        <scheme val="minor"/>
      </rPr>
      <t xml:space="preserve">  Use dropdown ==&gt;</t>
    </r>
  </si>
  <si>
    <t>SECTION 4:  GRANT FUNDS AWARDED</t>
  </si>
  <si>
    <r>
      <t>1.</t>
    </r>
    <r>
      <rPr>
        <b/>
        <u/>
        <sz val="10"/>
        <color theme="1"/>
        <rFont val="Calibri"/>
        <family val="2"/>
        <scheme val="minor"/>
      </rPr>
      <t xml:space="preserve"> Current</t>
    </r>
    <r>
      <rPr>
        <sz val="10"/>
        <color theme="1"/>
        <rFont val="Calibri"/>
        <family val="2"/>
        <scheme val="minor"/>
      </rPr>
      <t xml:space="preserve"> Grant Funds Awarded:  Amount</t>
    </r>
  </si>
  <si>
    <t>Most recent completed grant year.</t>
  </si>
  <si>
    <r>
      <t xml:space="preserve">2. </t>
    </r>
    <r>
      <rPr>
        <b/>
        <u/>
        <sz val="10"/>
        <color theme="1"/>
        <rFont val="Calibri"/>
        <family val="2"/>
        <scheme val="minor"/>
      </rPr>
      <t>Current</t>
    </r>
    <r>
      <rPr>
        <sz val="10"/>
        <color theme="1"/>
        <rFont val="Calibri"/>
        <family val="2"/>
        <scheme val="minor"/>
      </rPr>
      <t xml:space="preserve"> Grant Funds Spent:  Amount</t>
    </r>
  </si>
  <si>
    <r>
      <t xml:space="preserve">3. </t>
    </r>
    <r>
      <rPr>
        <b/>
        <u/>
        <sz val="10"/>
        <color theme="1"/>
        <rFont val="Calibri"/>
        <family val="2"/>
        <scheme val="minor"/>
      </rPr>
      <t>Previous Year</t>
    </r>
    <r>
      <rPr>
        <sz val="10"/>
        <color theme="1"/>
        <rFont val="Calibri"/>
        <family val="2"/>
        <scheme val="minor"/>
      </rPr>
      <t xml:space="preserve"> Grant Funds Awarded:  Amount</t>
    </r>
  </si>
  <si>
    <t>Previous Completed grant year.</t>
  </si>
  <si>
    <r>
      <t xml:space="preserve">4. </t>
    </r>
    <r>
      <rPr>
        <b/>
        <u/>
        <sz val="10"/>
        <color theme="1"/>
        <rFont val="Calibri"/>
        <family val="2"/>
        <scheme val="minor"/>
      </rPr>
      <t>Previous Year</t>
    </r>
    <r>
      <rPr>
        <sz val="10"/>
        <color theme="1"/>
        <rFont val="Calibri"/>
        <family val="2"/>
        <scheme val="minor"/>
      </rPr>
      <t xml:space="preserve"> Grant Funds Spent:  Amount</t>
    </r>
  </si>
  <si>
    <t>5. Remaining Funds</t>
  </si>
  <si>
    <t>SECTION 5 - 7:  OVERALL PROGRAM SUCCESS  (55 TOTAL POINTS)</t>
  </si>
  <si>
    <t>1. Total Participants</t>
  </si>
  <si>
    <t xml:space="preserve">Auto Populated </t>
  </si>
  <si>
    <t xml:space="preserve">2. Total All Leavers </t>
  </si>
  <si>
    <t>3. Total Stayers</t>
  </si>
  <si>
    <t>Auto Calculated</t>
  </si>
  <si>
    <t>4. Leavers to PSH</t>
  </si>
  <si>
    <t>5. Total % Success</t>
  </si>
  <si>
    <t>1. RRH ONLY:  % Total Exit to Positive Dest.</t>
  </si>
  <si>
    <r>
      <t xml:space="preserve">Use 23C - total % </t>
    </r>
    <r>
      <rPr>
        <i/>
        <sz val="8"/>
        <rFont val="Calibri"/>
        <family val="2"/>
        <scheme val="minor"/>
      </rPr>
      <t>(last line)</t>
    </r>
  </si>
  <si>
    <t>SECTION 6:  TARGETS MET (10 POINTS)</t>
  </si>
  <si>
    <t>Section 6a:  TARGET # HH SERVED - ACTUAL</t>
  </si>
  <si>
    <t>1. HH - Q1</t>
  </si>
  <si>
    <t>January</t>
  </si>
  <si>
    <t>2. HH - Q2</t>
  </si>
  <si>
    <t>April</t>
  </si>
  <si>
    <t>3. HH - Q3</t>
  </si>
  <si>
    <t>July</t>
  </si>
  <si>
    <t>4. HH - Q4</t>
  </si>
  <si>
    <t>October</t>
  </si>
  <si>
    <t>5. Final Average</t>
  </si>
  <si>
    <t>Section 6b:  TARGET # OF PERSONS SERVED - ACTUAL</t>
  </si>
  <si>
    <t>1. Persons - Q1</t>
  </si>
  <si>
    <t>2. Persons - Q2</t>
  </si>
  <si>
    <t>3. Persons - Q3</t>
  </si>
  <si>
    <t>4. Persons - Q4</t>
  </si>
  <si>
    <t>SECTION 7:  INCOME (20 POINTS)</t>
  </si>
  <si>
    <t>Section 7a:  EARNED INCOME CHANGE</t>
  </si>
  <si>
    <t>HUD Requirement - 20% PSH                        HUD Requirement - 53% RRH</t>
  </si>
  <si>
    <t>1. Increased earned income:  Percentage of adults stayers</t>
  </si>
  <si>
    <t xml:space="preserve">HMIS Report 703 - Metric 4.1 - % </t>
  </si>
  <si>
    <t>2. Increased earned income:  Percentage of adults leavers</t>
  </si>
  <si>
    <t>HMIS Report 703 - Metric 4.4 - %</t>
  </si>
  <si>
    <t>Section 7b:  NON-EMPLOYMENT INCOME CHANGE</t>
  </si>
  <si>
    <t>HUD Requirement - 54% PSH &amp; RRH</t>
  </si>
  <si>
    <t>1. Increased non-employment cash income:  Percentage of adults stayers</t>
  </si>
  <si>
    <t>HMIS Report 703 - Metric 4.2 - %</t>
  </si>
  <si>
    <t>2. Increased non-employment cash income:  Percentage of adults leavers</t>
  </si>
  <si>
    <t>HMIS Report 703 - Metric 4.5 - %</t>
  </si>
  <si>
    <t>TOTAL POINTS BEFORE BONUS</t>
  </si>
  <si>
    <t>IMPROVED SAFETY - DV ONLY??</t>
  </si>
  <si>
    <t>VI-SPDAT scores…</t>
  </si>
  <si>
    <t>QLIK needs - possibly next year.</t>
  </si>
  <si>
    <t>Automatically Calculated</t>
  </si>
  <si>
    <t>2. Disabling Condition</t>
  </si>
  <si>
    <t>APR 13a2 - Total Persons less "None" (1st line)</t>
  </si>
  <si>
    <t xml:space="preserve">3. Families with Children </t>
  </si>
  <si>
    <t>4. Unaccompanied Youth</t>
  </si>
  <si>
    <t>APR 27a - Youth - 18-24</t>
  </si>
  <si>
    <t>5. HH - Place not meant for habitation</t>
  </si>
  <si>
    <t>APR 15 - Place not meant for habitation</t>
  </si>
  <si>
    <t>6. Persons Fleeing Domestic Violence</t>
  </si>
  <si>
    <t>APR 14b - Persons Fleeing DV = 'Yes'</t>
  </si>
  <si>
    <t>TOTAL SCORE RRH</t>
  </si>
  <si>
    <t>Total Errors Possible</t>
  </si>
  <si>
    <t>Each section has the potential of x number of errors per client.</t>
  </si>
  <si>
    <t>RRH</t>
  </si>
  <si>
    <t>Both</t>
  </si>
  <si>
    <t>Can we do this:  Collect information related to whether or not the head of household reports feeling safer, six months after program enrollment. Compare the number of head of households that say yes to the total number of head of households in the project over the reporting period and calculate the percentage that increased safety.</t>
  </si>
  <si>
    <t>Determined by accurate QLIK report.  May not use.</t>
  </si>
  <si>
    <t>Total Scores</t>
  </si>
  <si>
    <t>IF statements to determine if PSH or RRH</t>
  </si>
  <si>
    <t>NOTE:  This scoring sheet shows possible point awarded on the application.  Final scores are determined during the Rating &amp; Ranking process.  When possible, data on the application is automatically filled in.  Applicant will need to include additional information here.</t>
  </si>
  <si>
    <r>
      <t xml:space="preserve">APPLICATION INFORMATION:  </t>
    </r>
    <r>
      <rPr>
        <i/>
        <sz val="10"/>
        <color rgb="FFFF0000"/>
        <rFont val="Times New Roman"/>
        <family val="1"/>
      </rPr>
      <t xml:space="preserve">Tab 2 - </t>
    </r>
    <r>
      <rPr>
        <i/>
        <u/>
        <sz val="10"/>
        <color rgb="FFFF0000"/>
        <rFont val="Times New Roman"/>
        <family val="1"/>
      </rPr>
      <t>Scoring Sheet</t>
    </r>
    <r>
      <rPr>
        <i/>
        <sz val="10"/>
        <color rgb="FFFF0000"/>
        <rFont val="Times New Roman"/>
        <family val="1"/>
      </rPr>
      <t xml:space="preserve"> can be used to monitoring possible points responding to the application.</t>
    </r>
  </si>
  <si>
    <t>If Agency Type is other, please explain:</t>
  </si>
  <si>
    <t xml:space="preserve">SECTION 1:  Supplemental Documentation Required Check-List.  Attachments required. </t>
  </si>
  <si>
    <r>
      <t xml:space="preserve">3. Previous Year Grant Funds </t>
    </r>
    <r>
      <rPr>
        <u/>
        <sz val="10"/>
        <color rgb="FFFF0000"/>
        <rFont val="Times New Roman"/>
        <family val="1"/>
      </rPr>
      <t>Awarded:</t>
    </r>
    <r>
      <rPr>
        <sz val="10"/>
        <color rgb="FF000000"/>
        <rFont val="Times New Roman"/>
        <family val="1"/>
      </rPr>
      <t xml:space="preserve"> (eLOCCS)  ================&gt;</t>
    </r>
  </si>
  <si>
    <r>
      <t xml:space="preserve">4. Previous Year Grant Funds </t>
    </r>
    <r>
      <rPr>
        <u/>
        <sz val="10"/>
        <color rgb="FFFF0000"/>
        <rFont val="Times New Roman"/>
        <family val="1"/>
      </rPr>
      <t>Spent</t>
    </r>
    <r>
      <rPr>
        <sz val="10"/>
        <color rgb="FF000000"/>
        <rFont val="Times New Roman"/>
        <family val="1"/>
      </rPr>
      <t>:  (eLOCCS)  ===========&gt;</t>
    </r>
  </si>
  <si>
    <r>
      <t xml:space="preserve">1. Amount </t>
    </r>
    <r>
      <rPr>
        <u/>
        <sz val="10"/>
        <color rgb="FFFF0000"/>
        <rFont val="Times New Roman"/>
        <family val="1"/>
      </rPr>
      <t>Awarded</t>
    </r>
    <r>
      <rPr>
        <sz val="10"/>
        <color rgb="FF000000"/>
        <rFont val="Times New Roman"/>
        <family val="1"/>
      </rPr>
      <t xml:space="preserve">   (eLOCCS)   ===========================&gt;</t>
    </r>
  </si>
  <si>
    <r>
      <t xml:space="preserve">2. Amount </t>
    </r>
    <r>
      <rPr>
        <u/>
        <sz val="10"/>
        <color rgb="FFFF0000"/>
        <rFont val="Times New Roman"/>
        <family val="1"/>
      </rPr>
      <t>Spent</t>
    </r>
    <r>
      <rPr>
        <sz val="10"/>
        <color rgb="FF000000"/>
        <rFont val="Times New Roman"/>
        <family val="1"/>
      </rPr>
      <t>.  (eLOCCS)  ==============================&gt;</t>
    </r>
  </si>
  <si>
    <r>
      <t xml:space="preserve">2. Target Number of Participants </t>
    </r>
    <r>
      <rPr>
        <u/>
        <sz val="10"/>
        <color rgb="FFFF0000"/>
        <rFont val="Times New Roman"/>
        <family val="1"/>
      </rPr>
      <t>in Application</t>
    </r>
  </si>
  <si>
    <t>1.  Outstanding obligation to HUD in arrears or for which payment schedule has not been agreed upon.</t>
  </si>
  <si>
    <t>2.  Audit finding(s) for which a response is overdue or unsatisfactory.</t>
  </si>
  <si>
    <t>3.  History of inadequate financial management accounting practices.</t>
  </si>
  <si>
    <t>4.  Evidence of untimely expenditures on prior award.</t>
  </si>
  <si>
    <t>5.  History of other major capacity issues that have significantly impacted the operation of the project and its performance.</t>
  </si>
  <si>
    <t>6.  History of not reimbursing sub-recipients for eligible costs in a timely manner, or at least quarterly.</t>
  </si>
  <si>
    <t>NOTE:  The Application meets the required threshold.  Answer is automatic based on previous responses.</t>
  </si>
  <si>
    <t xml:space="preserve">The Application meets the required threshold.  </t>
  </si>
  <si>
    <r>
      <t xml:space="preserve">3.  Number of Participants </t>
    </r>
    <r>
      <rPr>
        <u/>
        <sz val="10"/>
        <color rgb="FFFF0000"/>
        <rFont val="Times New Roman"/>
        <family val="1"/>
      </rPr>
      <t>Served</t>
    </r>
  </si>
  <si>
    <r>
      <t xml:space="preserve">4. Target Number of Households </t>
    </r>
    <r>
      <rPr>
        <u/>
        <sz val="10"/>
        <color rgb="FFFF0000"/>
        <rFont val="Times New Roman"/>
        <family val="1"/>
      </rPr>
      <t>in Application</t>
    </r>
  </si>
  <si>
    <r>
      <t xml:space="preserve">5.  Number of Households </t>
    </r>
    <r>
      <rPr>
        <u/>
        <sz val="10"/>
        <color rgb="FFFF0000"/>
        <rFont val="Times New Roman"/>
        <family val="1"/>
      </rPr>
      <t>Served</t>
    </r>
  </si>
  <si>
    <r>
      <t xml:space="preserve">6. Target Number of Participants </t>
    </r>
    <r>
      <rPr>
        <u/>
        <sz val="10"/>
        <color rgb="FFFF0000"/>
        <rFont val="Times New Roman"/>
        <family val="1"/>
      </rPr>
      <t>in Application (Bed counts)</t>
    </r>
    <r>
      <rPr>
        <b/>
        <u/>
        <sz val="10"/>
        <color rgb="FFFF0000"/>
        <rFont val="Times New Roman"/>
        <family val="1"/>
      </rPr>
      <t xml:space="preserve"> </t>
    </r>
  </si>
  <si>
    <r>
      <t xml:space="preserve">7.  Number of Participants </t>
    </r>
    <r>
      <rPr>
        <u/>
        <sz val="10"/>
        <color rgb="FFFF0000"/>
        <rFont val="Times New Roman"/>
        <family val="1"/>
      </rPr>
      <t>Served</t>
    </r>
    <r>
      <rPr>
        <sz val="10"/>
        <color theme="1"/>
        <rFont val="Times New Roman"/>
        <family val="1"/>
      </rPr>
      <t xml:space="preserve"> (Bed counts)</t>
    </r>
  </si>
  <si>
    <r>
      <t xml:space="preserve">8. Increased </t>
    </r>
    <r>
      <rPr>
        <u/>
        <sz val="10"/>
        <color theme="1"/>
        <rFont val="Times New Roman"/>
        <family val="1"/>
      </rPr>
      <t>earned income</t>
    </r>
    <r>
      <rPr>
        <sz val="10"/>
        <color theme="1"/>
        <rFont val="Times New Roman"/>
        <family val="1"/>
      </rPr>
      <t xml:space="preserve">:  Percentage of adults </t>
    </r>
    <r>
      <rPr>
        <u/>
        <sz val="10"/>
        <color rgb="FFFF0000"/>
        <rFont val="Times New Roman"/>
        <family val="1"/>
      </rPr>
      <t>stayers</t>
    </r>
    <r>
      <rPr>
        <sz val="10"/>
        <color theme="1"/>
        <rFont val="Times New Roman"/>
        <family val="1"/>
      </rPr>
      <t xml:space="preserve"> (Metric 4.1 %)</t>
    </r>
  </si>
  <si>
    <r>
      <t xml:space="preserve">9.  Increased </t>
    </r>
    <r>
      <rPr>
        <u/>
        <sz val="10"/>
        <color theme="1"/>
        <rFont val="Times New Roman"/>
        <family val="1"/>
      </rPr>
      <t>earned income</t>
    </r>
    <r>
      <rPr>
        <sz val="10"/>
        <color theme="1"/>
        <rFont val="Times New Roman"/>
        <family val="1"/>
      </rPr>
      <t xml:space="preserve">:  Percentage of adults </t>
    </r>
    <r>
      <rPr>
        <u/>
        <sz val="10"/>
        <color rgb="FFFF0000"/>
        <rFont val="Times New Roman"/>
        <family val="1"/>
      </rPr>
      <t>leavers</t>
    </r>
    <r>
      <rPr>
        <sz val="10"/>
        <color theme="1"/>
        <rFont val="Times New Roman"/>
        <family val="1"/>
      </rPr>
      <t xml:space="preserve"> (Metric 4.4 %)</t>
    </r>
  </si>
  <si>
    <r>
      <t xml:space="preserve">10. Increased </t>
    </r>
    <r>
      <rPr>
        <u/>
        <sz val="10"/>
        <color theme="1"/>
        <rFont val="Times New Roman"/>
        <family val="1"/>
      </rPr>
      <t>non-employment cash income</t>
    </r>
    <r>
      <rPr>
        <sz val="10"/>
        <color theme="1"/>
        <rFont val="Times New Roman"/>
        <family val="1"/>
      </rPr>
      <t xml:space="preserve">:  Percentage of adults </t>
    </r>
    <r>
      <rPr>
        <u/>
        <sz val="10"/>
        <color rgb="FFFF0000"/>
        <rFont val="Times New Roman"/>
        <family val="1"/>
      </rPr>
      <t>stayers</t>
    </r>
    <r>
      <rPr>
        <sz val="10"/>
        <color theme="1"/>
        <rFont val="Times New Roman"/>
        <family val="1"/>
      </rPr>
      <t xml:space="preserve"> (Metric 4.2 %)</t>
    </r>
  </si>
  <si>
    <r>
      <t xml:space="preserve">11.  Increased </t>
    </r>
    <r>
      <rPr>
        <u/>
        <sz val="10"/>
        <color theme="1"/>
        <rFont val="Times New Roman"/>
        <family val="1"/>
      </rPr>
      <t>non-employment cash income</t>
    </r>
    <r>
      <rPr>
        <sz val="10"/>
        <color theme="1"/>
        <rFont val="Times New Roman"/>
        <family val="1"/>
      </rPr>
      <t xml:space="preserve">:  Percentage of adults </t>
    </r>
    <r>
      <rPr>
        <u/>
        <sz val="10"/>
        <color rgb="FFFF0000"/>
        <rFont val="Times New Roman"/>
        <family val="1"/>
      </rPr>
      <t>leavers</t>
    </r>
    <r>
      <rPr>
        <sz val="10"/>
        <color theme="1"/>
        <rFont val="Times New Roman"/>
        <family val="1"/>
      </rPr>
      <t>.  (Metric 4.5 %)</t>
    </r>
  </si>
  <si>
    <t>8. Total Number of Leavers (APR 23 - totals line)</t>
  </si>
  <si>
    <r>
      <rPr>
        <b/>
        <sz val="10"/>
        <color rgb="FF000000"/>
        <rFont val="Times New Roman"/>
        <family val="1"/>
      </rPr>
      <t xml:space="preserve">Total Percentage - </t>
    </r>
    <r>
      <rPr>
        <b/>
        <i/>
        <sz val="10"/>
        <color rgb="FF000000"/>
        <rFont val="Times New Roman"/>
        <family val="1"/>
      </rPr>
      <t>automatically calculated.</t>
    </r>
  </si>
  <si>
    <r>
      <t xml:space="preserve">3. Families (HHs) with Children.  </t>
    </r>
    <r>
      <rPr>
        <i/>
        <sz val="10"/>
        <color theme="1"/>
        <rFont val="Times New Roman"/>
        <family val="1"/>
      </rPr>
      <t>Populated from earlier response.</t>
    </r>
  </si>
  <si>
    <r>
      <t xml:space="preserve">1. Chronically Homeless. </t>
    </r>
    <r>
      <rPr>
        <i/>
        <sz val="10"/>
        <color theme="1"/>
        <rFont val="Times New Roman"/>
        <family val="1"/>
      </rPr>
      <t xml:space="preserve"> Populated from earlier response.</t>
    </r>
  </si>
  <si>
    <t>Application Review and Warnings</t>
  </si>
  <si>
    <t>SECTION 1:          PROGRAM DATA</t>
  </si>
  <si>
    <t xml:space="preserve">SECTION 2:          DATA QUALITY </t>
  </si>
  <si>
    <t>SECTION 3:          n/a</t>
  </si>
  <si>
    <t>n/a</t>
  </si>
  <si>
    <t>SECTION 4:          GRANT FUNDS</t>
  </si>
  <si>
    <t>SECTION 5:          PROGRAM SUCCESS</t>
  </si>
  <si>
    <t>SECTION 6a/b:   TARGETS MET</t>
  </si>
  <si>
    <t>SECTION 7:          INCOME</t>
  </si>
  <si>
    <t>SECTION 8:          VULNERABILTY CHECK</t>
  </si>
  <si>
    <t>EROOR</t>
  </si>
  <si>
    <t>Column only used for calculations.</t>
  </si>
  <si>
    <t>3. Draft e-snaps project application relevant to proposed project type(s)</t>
  </si>
  <si>
    <t>4. APR Q6a-c; CoC ‘acceptable’ error rate = 5% or less</t>
  </si>
  <si>
    <r>
      <t xml:space="preserve">5. ART Report 0703 – </t>
    </r>
    <r>
      <rPr>
        <sz val="9"/>
        <color theme="1"/>
        <rFont val="Times New Roman"/>
        <family val="1"/>
      </rPr>
      <t>Employment and Income Growth for CoC Funded Projects</t>
    </r>
  </si>
  <si>
    <t>7. HUD Monitoring Letter and correspondence about outstanding findings/sanctions (if applicable)</t>
  </si>
  <si>
    <t>6. Full canned APR in PDF format (HMIS Lead will compare for accuracy.)</t>
  </si>
  <si>
    <t>2. From eLOCCS, provide 2 documents ===========================&gt;&gt;</t>
  </si>
  <si>
    <t>Public Housing Authority</t>
  </si>
  <si>
    <r>
      <t xml:space="preserve">Section 5b.  RAPID REHOUSING </t>
    </r>
    <r>
      <rPr>
        <b/>
        <sz val="10"/>
        <color rgb="FFC00000"/>
        <rFont val="Calibri"/>
        <family val="2"/>
        <scheme val="minor"/>
      </rPr>
      <t>ONLY</t>
    </r>
    <r>
      <rPr>
        <b/>
        <sz val="10"/>
        <color theme="1"/>
        <rFont val="Calibri"/>
        <family val="2"/>
        <scheme val="minor"/>
      </rPr>
      <t xml:space="preserve"> (25 POINTS)</t>
    </r>
  </si>
  <si>
    <r>
      <t xml:space="preserve">Section 5a:  PERMANENT SUPPORTIVE HOUSING </t>
    </r>
    <r>
      <rPr>
        <b/>
        <sz val="10"/>
        <color rgb="FFC00000"/>
        <rFont val="Calibri"/>
        <family val="2"/>
        <scheme val="minor"/>
      </rPr>
      <t>ONLY</t>
    </r>
    <r>
      <rPr>
        <b/>
        <sz val="10"/>
        <rFont val="Calibri"/>
        <family val="2"/>
        <scheme val="minor"/>
      </rPr>
      <t xml:space="preserve"> (25 POINTS):</t>
    </r>
  </si>
  <si>
    <t>Section 8:  VULNERABILITY  (Bonus Points up to 5 each)</t>
  </si>
  <si>
    <t xml:space="preserve"> </t>
  </si>
  <si>
    <t>1. Do Not Collect Data Error Counts</t>
  </si>
  <si>
    <r>
      <t xml:space="preserve">NOTES:  For consistency, the APR and DQ reports are for the timeframe of </t>
    </r>
    <r>
      <rPr>
        <b/>
        <u/>
        <sz val="10"/>
        <color theme="1"/>
        <rFont val="Times New Roman"/>
        <family val="1"/>
      </rPr>
      <t>April 1, 2021 through March 31, 2022</t>
    </r>
    <r>
      <rPr>
        <sz val="10"/>
        <color theme="1"/>
        <rFont val="Times New Roman"/>
        <family val="1"/>
      </rPr>
      <t>.</t>
    </r>
  </si>
  <si>
    <r>
      <t xml:space="preserve">In addition to scoring criteria, all renewal projects must meet threshold criteria which will be reviewed prior to R&amp;R. To be scored in the 2022 competition, renewal projects must meet thresholds outlined below.  </t>
    </r>
    <r>
      <rPr>
        <b/>
        <sz val="10"/>
        <color theme="4" tint="-0.249977111117893"/>
        <rFont val="Times New Roman"/>
        <family val="1"/>
      </rPr>
      <t>Please certify the following are true by selecting either 'yes' or 'no'.</t>
    </r>
    <r>
      <rPr>
        <sz val="10"/>
        <color theme="1"/>
        <rFont val="Times New Roman"/>
        <family val="1"/>
      </rPr>
      <t xml:space="preserve"> </t>
    </r>
    <r>
      <rPr>
        <i/>
        <sz val="10"/>
        <color rgb="FFFF0000"/>
        <rFont val="Times New Roman"/>
        <family val="1"/>
      </rPr>
      <t xml:space="preserve">  If any of the responses are "no", the application does not meet the required threshold.  If you are unable to check a requirement, you may provide an explanation and attach it to the proposal for consideration.  Limited to one page.</t>
    </r>
  </si>
  <si>
    <r>
      <t xml:space="preserve">1. Do Not Collect Data Error Counts  </t>
    </r>
    <r>
      <rPr>
        <sz val="10"/>
        <color rgb="FFFF0000"/>
        <rFont val="Times New Roman"/>
        <family val="1"/>
      </rPr>
      <t>*Follow renewal instructions carefully.</t>
    </r>
  </si>
  <si>
    <r>
      <t xml:space="preserve">APR 6a:  </t>
    </r>
    <r>
      <rPr>
        <i/>
        <sz val="8"/>
        <color rgb="FFFF0000"/>
        <rFont val="Calibri"/>
        <family val="2"/>
        <scheme val="minor"/>
      </rPr>
      <t>Using DQ instructions.</t>
    </r>
  </si>
  <si>
    <t>Revised 08-16-2022:  Additional note for counting unique situations for exits to permanent housing and to correct the DQ counts.</t>
  </si>
  <si>
    <r>
      <t xml:space="preserve">APR 8b </t>
    </r>
    <r>
      <rPr>
        <b/>
        <i/>
        <sz val="7"/>
        <color rgb="FFFF0000"/>
        <rFont val="Calibri"/>
        <family val="2"/>
        <scheme val="minor"/>
      </rPr>
      <t xml:space="preserve"> - Note, if Section 5a, 4 has a special consideration, use the dropdown in </t>
    </r>
    <r>
      <rPr>
        <b/>
        <i/>
        <sz val="7"/>
        <color theme="4"/>
        <rFont val="Calibri"/>
        <family val="2"/>
        <scheme val="minor"/>
      </rPr>
      <t>blue</t>
    </r>
    <r>
      <rPr>
        <b/>
        <i/>
        <sz val="7"/>
        <color rgb="FFFF0000"/>
        <rFont val="Calibri"/>
        <family val="2"/>
        <scheme val="minor"/>
      </rPr>
      <t xml:space="preserve"> nothing this.</t>
    </r>
  </si>
  <si>
    <r>
      <t xml:space="preserve">APR7b </t>
    </r>
    <r>
      <rPr>
        <b/>
        <i/>
        <sz val="7"/>
        <color rgb="FFFF0000"/>
        <rFont val="Calibri"/>
        <family val="2"/>
        <scheme val="minor"/>
      </rPr>
      <t xml:space="preserve"> - Note, if Section 5a, 4 has a special consideration, use the dropdown in </t>
    </r>
    <r>
      <rPr>
        <b/>
        <i/>
        <sz val="7"/>
        <color theme="4"/>
        <rFont val="Calibri"/>
        <family val="2"/>
        <scheme val="minor"/>
      </rPr>
      <t>blue</t>
    </r>
    <r>
      <rPr>
        <b/>
        <i/>
        <sz val="7"/>
        <color rgb="FFFF0000"/>
        <rFont val="Calibri"/>
        <family val="2"/>
        <scheme val="minor"/>
      </rPr>
      <t xml:space="preserve"> nothing this.</t>
    </r>
  </si>
  <si>
    <r>
      <t xml:space="preserve">APR 23 - </t>
    </r>
    <r>
      <rPr>
        <b/>
        <u/>
        <sz val="8"/>
        <rFont val="Calibri"/>
        <family val="2"/>
      </rPr>
      <t>Only</t>
    </r>
    <r>
      <rPr>
        <sz val="8"/>
        <rFont val="Calibri"/>
        <family val="2"/>
      </rPr>
      <t xml:space="preserve"> to Permanent Destinations (top section).  </t>
    </r>
    <r>
      <rPr>
        <b/>
        <u/>
        <sz val="8"/>
        <color rgb="FFFF0000"/>
        <rFont val="Calibri"/>
        <family val="2"/>
      </rPr>
      <t>NOTE</t>
    </r>
    <r>
      <rPr>
        <sz val="8"/>
        <color rgb="FFFF0000"/>
        <rFont val="Calibri"/>
        <family val="2"/>
      </rPr>
      <t xml:space="preserve">:  You may have special considerations that allow additions to this count, such as a death.  If so, take the total leavers from the application (Section 5, Q1) and add to the count in the yellow box.  Then provide an explanation in the </t>
    </r>
    <r>
      <rPr>
        <b/>
        <u/>
        <sz val="8"/>
        <color rgb="FF0070C0"/>
        <rFont val="Calibri"/>
        <family val="2"/>
      </rPr>
      <t>blue box</t>
    </r>
    <r>
      <rPr>
        <sz val="8"/>
        <color rgb="FFFF0000"/>
        <rFont val="Calibri"/>
        <family val="2"/>
      </rPr>
      <t xml:space="preserve"> at the right.</t>
    </r>
  </si>
  <si>
    <r>
      <t xml:space="preserve">NOTE:  You may have special considerations that allow additions to this total count for exits to permanent destinations.  If so, go ahead and enter the </t>
    </r>
    <r>
      <rPr>
        <u/>
        <sz val="10"/>
        <color rgb="FFFF0000"/>
        <rFont val="Times New Roman"/>
        <family val="1"/>
      </rPr>
      <t>actual</t>
    </r>
    <r>
      <rPr>
        <sz val="10"/>
        <color rgb="FFFF0000"/>
        <rFont val="Times New Roman"/>
        <family val="1"/>
      </rPr>
      <t xml:space="preserve"> number reported in the APR here.  You will have the opportunity to add to this count and provide an explanation on the scoring sheet in Section 5a, Q4.  An example is if a participant is now deceased.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</si>
</sst>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quot;$&quot;#,##0.00"/>
    <numFmt numFmtId="165" formatCode="0.000%"/>
    <numFmt numFmtId="166" formatCode="0.0000"/>
    <numFmt numFmtId="167" formatCode="0.0%"/>
  </numFmts>
  <fonts count="72" x14ac:knownFonts="1">
    <font>
      <sz val="11"/>
      <color theme="1"/>
      <name val="Calibri"/>
      <family val="2"/>
      <scheme val="minor"/>
    </font>
    <font>
      <sz val="10"/>
      <color theme="1"/>
      <name val="Times New Roman"/>
      <family val="1"/>
    </font>
    <font>
      <sz val="10"/>
      <color rgb="FF00B050"/>
      <name val="Times New Roman"/>
      <family val="1"/>
    </font>
    <font>
      <sz val="10"/>
      <color rgb="FFFF0000"/>
      <name val="Times New Roman"/>
      <family val="1"/>
    </font>
    <font>
      <b/>
      <sz val="10"/>
      <color theme="1"/>
      <name val="Times New Roman"/>
      <family val="1"/>
    </font>
    <font>
      <b/>
      <sz val="10"/>
      <color rgb="FF00B050"/>
      <name val="Times New Roman"/>
      <family val="1"/>
    </font>
    <font>
      <b/>
      <sz val="10"/>
      <color rgb="FFFF0000"/>
      <name val="Times New Roman"/>
      <family val="1"/>
    </font>
    <font>
      <sz val="10"/>
      <name val="Times New Roman"/>
      <family val="1"/>
    </font>
    <font>
      <b/>
      <u/>
      <sz val="10"/>
      <color theme="1"/>
      <name val="Times New Roman"/>
      <family val="1"/>
    </font>
    <font>
      <sz val="10"/>
      <color rgb="FF000000"/>
      <name val="Times New Roman"/>
      <family val="1"/>
    </font>
    <font>
      <sz val="10"/>
      <color rgb="FF0070C0"/>
      <name val="Times New Roman"/>
      <family val="1"/>
    </font>
    <font>
      <i/>
      <sz val="10"/>
      <color theme="4" tint="-0.249977111117893"/>
      <name val="Times New Roman"/>
      <family val="1"/>
    </font>
    <font>
      <b/>
      <sz val="10"/>
      <color theme="4" tint="-0.249977111117893"/>
      <name val="Times New Roman"/>
      <family val="1"/>
    </font>
    <font>
      <b/>
      <u/>
      <sz val="10"/>
      <color rgb="FFFF0000"/>
      <name val="Times New Roman"/>
      <family val="1"/>
    </font>
    <font>
      <b/>
      <i/>
      <sz val="8"/>
      <color theme="1"/>
      <name val="Times New Roman"/>
      <family val="1"/>
    </font>
    <font>
      <b/>
      <sz val="8"/>
      <color theme="1"/>
      <name val="Times New Roman"/>
      <family val="1"/>
    </font>
    <font>
      <sz val="11"/>
      <color theme="1"/>
      <name val="Calibri"/>
      <family val="2"/>
      <scheme val="minor"/>
    </font>
    <font>
      <b/>
      <i/>
      <sz val="10"/>
      <color rgb="FFFF0000"/>
      <name val="Times New Roman"/>
      <family val="1"/>
    </font>
    <font>
      <b/>
      <sz val="10"/>
      <color theme="1"/>
      <name val="Calibri"/>
      <family val="2"/>
      <scheme val="minor"/>
    </font>
    <font>
      <b/>
      <sz val="9"/>
      <color theme="1"/>
      <name val="Calibri"/>
      <family val="2"/>
      <scheme val="minor"/>
    </font>
    <font>
      <b/>
      <sz val="8"/>
      <color theme="1"/>
      <name val="Calibri"/>
      <family val="2"/>
      <scheme val="minor"/>
    </font>
    <font>
      <sz val="10"/>
      <color theme="1"/>
      <name val="Calibri"/>
      <family val="2"/>
      <scheme val="minor"/>
    </font>
    <font>
      <sz val="8"/>
      <color theme="1"/>
      <name val="Calibri"/>
      <family val="2"/>
      <scheme val="minor"/>
    </font>
    <font>
      <sz val="8"/>
      <color rgb="FFFF0000"/>
      <name val="Calibri"/>
      <family val="2"/>
      <scheme val="minor"/>
    </font>
    <font>
      <i/>
      <sz val="8"/>
      <color theme="1"/>
      <name val="Calibri"/>
      <family val="2"/>
      <scheme val="minor"/>
    </font>
    <font>
      <sz val="9"/>
      <color theme="1"/>
      <name val="Calibri"/>
      <family val="2"/>
      <scheme val="minor"/>
    </font>
    <font>
      <b/>
      <sz val="10"/>
      <name val="Calibri"/>
      <family val="2"/>
      <scheme val="minor"/>
    </font>
    <font>
      <sz val="10"/>
      <color rgb="FFFF0000"/>
      <name val="Calibri"/>
      <family val="2"/>
      <scheme val="minor"/>
    </font>
    <font>
      <sz val="10"/>
      <name val="Calibri"/>
      <family val="2"/>
      <scheme val="minor"/>
    </font>
    <font>
      <sz val="8"/>
      <name val="Calibri"/>
      <family val="2"/>
      <scheme val="minor"/>
    </font>
    <font>
      <b/>
      <sz val="10"/>
      <color theme="5" tint="-0.499984740745262"/>
      <name val="Calibri"/>
      <family val="2"/>
      <scheme val="minor"/>
    </font>
    <font>
      <b/>
      <u/>
      <sz val="10"/>
      <color theme="1"/>
      <name val="Calibri"/>
      <family val="2"/>
      <scheme val="minor"/>
    </font>
    <font>
      <b/>
      <sz val="10"/>
      <color rgb="FFC00000"/>
      <name val="Calibri"/>
      <family val="2"/>
      <scheme val="minor"/>
    </font>
    <font>
      <sz val="10"/>
      <color rgb="FF000000"/>
      <name val="Calibri"/>
      <family val="2"/>
    </font>
    <font>
      <sz val="8"/>
      <name val="Calibri"/>
      <family val="2"/>
    </font>
    <font>
      <sz val="10"/>
      <color theme="1"/>
      <name val="Calibri"/>
      <family val="2"/>
    </font>
    <font>
      <b/>
      <u/>
      <sz val="8"/>
      <name val="Calibri"/>
      <family val="2"/>
    </font>
    <font>
      <b/>
      <u/>
      <sz val="8"/>
      <color rgb="FFFF0000"/>
      <name val="Calibri"/>
      <family val="2"/>
    </font>
    <font>
      <sz val="8"/>
      <color rgb="FFFF0000"/>
      <name val="Calibri"/>
      <family val="2"/>
    </font>
    <font>
      <b/>
      <u/>
      <sz val="8"/>
      <color rgb="FF0070C0"/>
      <name val="Calibri"/>
      <family val="2"/>
    </font>
    <font>
      <sz val="9"/>
      <name val="Calibri"/>
      <family val="2"/>
      <scheme val="minor"/>
    </font>
    <font>
      <i/>
      <sz val="8"/>
      <name val="Calibri"/>
      <family val="2"/>
      <scheme val="minor"/>
    </font>
    <font>
      <sz val="10"/>
      <color indexed="8"/>
      <name val="Calibri"/>
      <family val="2"/>
      <scheme val="minor"/>
    </font>
    <font>
      <sz val="10"/>
      <color theme="5" tint="-0.499984740745262"/>
      <name val="Calibri"/>
      <family val="2"/>
      <scheme val="minor"/>
    </font>
    <font>
      <b/>
      <sz val="10"/>
      <color rgb="FFFF0000"/>
      <name val="Calibri"/>
      <family val="2"/>
      <scheme val="minor"/>
    </font>
    <font>
      <b/>
      <sz val="9"/>
      <color rgb="FFFF0000"/>
      <name val="Calibri"/>
      <family val="2"/>
      <scheme val="minor"/>
    </font>
    <font>
      <sz val="10"/>
      <color theme="4"/>
      <name val="Calibri"/>
      <family val="2"/>
      <scheme val="minor"/>
    </font>
    <font>
      <b/>
      <sz val="10"/>
      <color theme="2"/>
      <name val="Calibri"/>
      <family val="2"/>
      <scheme val="minor"/>
    </font>
    <font>
      <sz val="10"/>
      <color rgb="FF00B050"/>
      <name val="Calibri"/>
      <family val="2"/>
      <scheme val="minor"/>
    </font>
    <font>
      <b/>
      <sz val="10"/>
      <color rgb="FF00B050"/>
      <name val="Calibri"/>
      <family val="2"/>
      <scheme val="minor"/>
    </font>
    <font>
      <sz val="10"/>
      <color rgb="FF0070C0"/>
      <name val="Calibri"/>
      <family val="2"/>
      <scheme val="minor"/>
    </font>
    <font>
      <b/>
      <sz val="10"/>
      <color theme="4"/>
      <name val="Calibri"/>
      <family val="2"/>
      <scheme val="minor"/>
    </font>
    <font>
      <sz val="10"/>
      <color theme="9"/>
      <name val="Calibri"/>
      <family val="2"/>
      <scheme val="minor"/>
    </font>
    <font>
      <i/>
      <sz val="10"/>
      <color rgb="FFFF0000"/>
      <name val="Calibri"/>
      <family val="2"/>
      <scheme val="minor"/>
    </font>
    <font>
      <i/>
      <sz val="10"/>
      <color theme="1"/>
      <name val="Calibri"/>
      <family val="2"/>
      <scheme val="minor"/>
    </font>
    <font>
      <i/>
      <sz val="10"/>
      <color rgb="FFFF0000"/>
      <name val="Times New Roman"/>
      <family val="1"/>
    </font>
    <font>
      <i/>
      <u/>
      <sz val="10"/>
      <color rgb="FFFF0000"/>
      <name val="Times New Roman"/>
      <family val="1"/>
    </font>
    <font>
      <u/>
      <sz val="10"/>
      <color rgb="FFFF0000"/>
      <name val="Times New Roman"/>
      <family val="1"/>
    </font>
    <font>
      <i/>
      <sz val="10"/>
      <color theme="1"/>
      <name val="Times New Roman"/>
      <family val="1"/>
    </font>
    <font>
      <sz val="9"/>
      <color theme="1"/>
      <name val="Times New Roman"/>
      <family val="1"/>
    </font>
    <font>
      <u/>
      <sz val="10"/>
      <color theme="1"/>
      <name val="Times New Roman"/>
      <family val="1"/>
    </font>
    <font>
      <b/>
      <sz val="10"/>
      <color rgb="FF000000"/>
      <name val="Times New Roman"/>
      <family val="1"/>
    </font>
    <font>
      <b/>
      <i/>
      <sz val="10"/>
      <color rgb="FF000000"/>
      <name val="Times New Roman"/>
      <family val="1"/>
    </font>
    <font>
      <b/>
      <u/>
      <sz val="10"/>
      <color theme="8" tint="-0.249977111117893"/>
      <name val="Calibri"/>
      <family val="2"/>
      <scheme val="minor"/>
    </font>
    <font>
      <sz val="10"/>
      <color theme="8" tint="-0.249977111117893"/>
      <name val="Calibri"/>
      <family val="2"/>
      <scheme val="minor"/>
    </font>
    <font>
      <b/>
      <u/>
      <sz val="10"/>
      <name val="Calibri"/>
      <family val="2"/>
      <scheme val="minor"/>
    </font>
    <font>
      <sz val="6"/>
      <color theme="1"/>
      <name val="Calibri"/>
      <family val="2"/>
      <scheme val="minor"/>
    </font>
    <font>
      <b/>
      <sz val="6"/>
      <color rgb="FFFF0000"/>
      <name val="Calibri"/>
      <family val="2"/>
      <scheme val="minor"/>
    </font>
    <font>
      <b/>
      <i/>
      <sz val="7"/>
      <color rgb="FFFF0000"/>
      <name val="Calibri"/>
      <family val="2"/>
      <scheme val="minor"/>
    </font>
    <font>
      <i/>
      <sz val="8"/>
      <color rgb="FFFF0000"/>
      <name val="Calibri"/>
      <family val="2"/>
      <scheme val="minor"/>
    </font>
    <font>
      <i/>
      <sz val="10"/>
      <color theme="4"/>
      <name val="Calibri"/>
      <family val="2"/>
      <scheme val="minor"/>
    </font>
    <font>
      <b/>
      <i/>
      <sz val="7"/>
      <color theme="4"/>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CF3"/>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indexed="9"/>
        <bgColor indexed="9"/>
      </patternFill>
    </fill>
    <fill>
      <patternFill patternType="solid">
        <fgColor rgb="FFFFFF00"/>
        <bgColor indexed="64"/>
      </patternFill>
    </fill>
    <fill>
      <patternFill patternType="solid">
        <fgColor theme="9"/>
        <bgColor indexed="64"/>
      </patternFill>
    </fill>
    <fill>
      <patternFill patternType="solid">
        <fgColor rgb="FFFFFF99"/>
        <bgColor indexed="64"/>
      </patternFill>
    </fill>
    <fill>
      <patternFill patternType="solid">
        <fgColor theme="4" tint="0.79998168889431442"/>
        <bgColor indexed="64"/>
      </patternFill>
    </fill>
  </fills>
  <borders count="66">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bottom style="hair">
        <color auto="1"/>
      </bottom>
      <diagonal/>
    </border>
    <border>
      <left/>
      <right/>
      <top style="medium">
        <color indexed="64"/>
      </top>
      <bottom style="medium">
        <color indexed="64"/>
      </bottom>
      <diagonal/>
    </border>
    <border>
      <left style="hair">
        <color auto="1"/>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bottom style="hair">
        <color auto="1"/>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medium">
        <color indexed="64"/>
      </right>
      <top style="hair">
        <color auto="1"/>
      </top>
      <bottom style="thin">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bottom style="medium">
        <color indexed="64"/>
      </bottom>
      <diagonal/>
    </border>
    <border>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style="medium">
        <color indexed="64"/>
      </bottom>
      <diagonal/>
    </border>
    <border>
      <left style="medium">
        <color indexed="64"/>
      </left>
      <right style="hair">
        <color auto="1"/>
      </right>
      <top style="medium">
        <color indexed="64"/>
      </top>
      <bottom style="hair">
        <color auto="1"/>
      </bottom>
      <diagonal/>
    </border>
    <border>
      <left style="hair">
        <color auto="1"/>
      </left>
      <right style="hair">
        <color auto="1"/>
      </right>
      <top/>
      <bottom style="hair">
        <color auto="1"/>
      </bottom>
      <diagonal/>
    </border>
    <border>
      <left/>
      <right/>
      <top style="hair">
        <color auto="1"/>
      </top>
      <bottom style="medium">
        <color indexed="64"/>
      </bottom>
      <diagonal/>
    </border>
    <border>
      <left style="medium">
        <color indexed="64"/>
      </left>
      <right/>
      <top style="hair">
        <color auto="1"/>
      </top>
      <bottom style="medium">
        <color indexed="64"/>
      </bottom>
      <diagonal/>
    </border>
    <border>
      <left/>
      <right style="hair">
        <color auto="1"/>
      </right>
      <top style="hair">
        <color auto="1"/>
      </top>
      <bottom style="medium">
        <color indexed="64"/>
      </bottom>
      <diagonal/>
    </border>
    <border>
      <left/>
      <right/>
      <top style="medium">
        <color indexed="64"/>
      </top>
      <bottom/>
      <diagonal/>
    </border>
    <border>
      <left style="hair">
        <color auto="1"/>
      </left>
      <right style="hair">
        <color auto="1"/>
      </right>
      <top style="hair">
        <color auto="1"/>
      </top>
      <bottom/>
      <diagonal/>
    </border>
    <border>
      <left style="hair">
        <color auto="1"/>
      </left>
      <right style="medium">
        <color indexed="64"/>
      </right>
      <top style="hair">
        <color auto="1"/>
      </top>
      <bottom/>
      <diagonal/>
    </border>
    <border>
      <left style="hair">
        <color auto="1"/>
      </left>
      <right/>
      <top style="hair">
        <color auto="1"/>
      </top>
      <bottom style="hair">
        <color auto="1"/>
      </bottom>
      <diagonal/>
    </border>
    <border>
      <left/>
      <right style="medium">
        <color indexed="64"/>
      </right>
      <top style="thin">
        <color auto="1"/>
      </top>
      <bottom style="thin">
        <color auto="1"/>
      </bottom>
      <diagonal/>
    </border>
    <border>
      <left style="hair">
        <color auto="1"/>
      </left>
      <right style="medium">
        <color indexed="64"/>
      </right>
      <top/>
      <bottom style="hair">
        <color auto="1"/>
      </bottom>
      <diagonal/>
    </border>
    <border>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top style="hair">
        <color auto="1"/>
      </top>
      <bottom/>
      <diagonal/>
    </border>
    <border>
      <left style="thin">
        <color indexed="64"/>
      </left>
      <right/>
      <top/>
      <bottom style="thin">
        <color indexed="64"/>
      </bottom>
      <diagonal/>
    </border>
    <border>
      <left style="medium">
        <color indexed="64"/>
      </left>
      <right style="hair">
        <color auto="1"/>
      </right>
      <top/>
      <bottom style="medium">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s>
  <cellStyleXfs count="2">
    <xf numFmtId="0" fontId="0" fillId="0" borderId="0"/>
    <xf numFmtId="44" fontId="16" fillId="0" borderId="0" applyFont="0" applyFill="0" applyBorder="0" applyAlignment="0" applyProtection="0"/>
  </cellStyleXfs>
  <cellXfs count="543">
    <xf numFmtId="0" fontId="0" fillId="0" borderId="0" xfId="0"/>
    <xf numFmtId="0" fontId="1" fillId="0" borderId="0" xfId="0" applyFont="1" applyBorder="1" applyAlignment="1">
      <alignment horizontal="left" vertical="top"/>
    </xf>
    <xf numFmtId="0" fontId="1" fillId="2" borderId="0" xfId="0" applyFont="1" applyFill="1" applyBorder="1" applyAlignment="1">
      <alignment horizontal="left" vertical="top"/>
    </xf>
    <xf numFmtId="0" fontId="3" fillId="2" borderId="0" xfId="0" applyFont="1" applyFill="1" applyBorder="1" applyAlignment="1">
      <alignment horizontal="left" vertical="top"/>
    </xf>
    <xf numFmtId="0" fontId="1" fillId="2" borderId="2" xfId="0" applyFont="1" applyFill="1" applyBorder="1" applyAlignment="1">
      <alignment horizontal="left" vertical="top"/>
    </xf>
    <xf numFmtId="0" fontId="2" fillId="2" borderId="1" xfId="0" applyFont="1" applyFill="1" applyBorder="1" applyAlignment="1">
      <alignment horizontal="left" vertical="top"/>
    </xf>
    <xf numFmtId="0" fontId="1" fillId="2" borderId="1" xfId="0" applyFont="1" applyFill="1" applyBorder="1" applyAlignment="1">
      <alignment horizontal="left" vertical="top"/>
    </xf>
    <xf numFmtId="0" fontId="1" fillId="2" borderId="7" xfId="0" applyFont="1" applyFill="1" applyBorder="1" applyAlignment="1">
      <alignment horizontal="left" vertical="top"/>
    </xf>
    <xf numFmtId="0" fontId="1" fillId="0" borderId="1" xfId="0" applyFont="1" applyBorder="1" applyAlignment="1">
      <alignment horizontal="left" vertical="top"/>
    </xf>
    <xf numFmtId="0" fontId="4" fillId="2" borderId="1" xfId="0" applyFont="1" applyFill="1" applyBorder="1" applyAlignment="1">
      <alignment horizontal="left" vertical="top"/>
    </xf>
    <xf numFmtId="0" fontId="4" fillId="2" borderId="2" xfId="0" applyFont="1" applyFill="1" applyBorder="1" applyAlignment="1">
      <alignment horizontal="left" wrapText="1"/>
    </xf>
    <xf numFmtId="0" fontId="5" fillId="2" borderId="1" xfId="0" applyFont="1" applyFill="1" applyBorder="1" applyAlignment="1">
      <alignment horizontal="left"/>
    </xf>
    <xf numFmtId="0" fontId="4" fillId="2" borderId="1" xfId="0" applyFont="1" applyFill="1" applyBorder="1" applyAlignment="1">
      <alignment horizontal="left"/>
    </xf>
    <xf numFmtId="0" fontId="4" fillId="2" borderId="7" xfId="0" applyFont="1" applyFill="1" applyBorder="1" applyAlignment="1">
      <alignment horizontal="left"/>
    </xf>
    <xf numFmtId="0" fontId="6" fillId="2" borderId="0" xfId="0" applyFont="1" applyFill="1" applyBorder="1" applyAlignment="1">
      <alignment horizontal="left"/>
    </xf>
    <xf numFmtId="0" fontId="4" fillId="2" borderId="0" xfId="0" applyFont="1" applyFill="1" applyBorder="1" applyAlignment="1">
      <alignment horizontal="left"/>
    </xf>
    <xf numFmtId="0" fontId="4" fillId="2" borderId="2" xfId="0" applyFont="1" applyFill="1" applyBorder="1" applyAlignment="1">
      <alignment horizontal="left"/>
    </xf>
    <xf numFmtId="0" fontId="4" fillId="0" borderId="1" xfId="0" applyFont="1" applyBorder="1" applyAlignment="1">
      <alignment horizontal="left"/>
    </xf>
    <xf numFmtId="0" fontId="4" fillId="2" borderId="2" xfId="0" applyFont="1" applyFill="1" applyBorder="1" applyAlignment="1">
      <alignment horizontal="left" vertical="top"/>
    </xf>
    <xf numFmtId="0" fontId="5" fillId="2" borderId="1" xfId="0" applyFont="1" applyFill="1" applyBorder="1" applyAlignment="1">
      <alignment horizontal="left" vertical="top"/>
    </xf>
    <xf numFmtId="0" fontId="4" fillId="2" borderId="7" xfId="0" applyFont="1" applyFill="1" applyBorder="1" applyAlignment="1">
      <alignment horizontal="left" vertical="top"/>
    </xf>
    <xf numFmtId="0" fontId="6" fillId="2" borderId="0" xfId="0" applyFont="1" applyFill="1" applyBorder="1" applyAlignment="1">
      <alignment horizontal="left" vertical="top"/>
    </xf>
    <xf numFmtId="0" fontId="4" fillId="2" borderId="0" xfId="0" applyFont="1" applyFill="1" applyBorder="1" applyAlignment="1">
      <alignment horizontal="left" vertical="top"/>
    </xf>
    <xf numFmtId="0" fontId="4" fillId="0" borderId="1" xfId="0" applyFont="1" applyBorder="1" applyAlignment="1">
      <alignment horizontal="left" vertical="top"/>
    </xf>
    <xf numFmtId="0" fontId="1" fillId="0" borderId="1" xfId="0" applyFont="1" applyBorder="1" applyAlignment="1">
      <alignment vertical="top" wrapText="1"/>
    </xf>
    <xf numFmtId="0" fontId="1" fillId="0" borderId="1" xfId="0" applyFont="1" applyBorder="1" applyAlignment="1">
      <alignment horizontal="left" vertical="top" wrapText="1"/>
    </xf>
    <xf numFmtId="0" fontId="3" fillId="0" borderId="0" xfId="0" applyFont="1" applyBorder="1" applyAlignment="1">
      <alignment vertical="top" wrapText="1"/>
    </xf>
    <xf numFmtId="2" fontId="1" fillId="2" borderId="2" xfId="0" applyNumberFormat="1" applyFont="1" applyFill="1" applyBorder="1" applyAlignment="1">
      <alignment horizontal="left" vertical="top"/>
    </xf>
    <xf numFmtId="0" fontId="6" fillId="2" borderId="2" xfId="0" applyFont="1" applyFill="1" applyBorder="1" applyAlignment="1">
      <alignment horizontal="right" vertical="top" wrapText="1"/>
    </xf>
    <xf numFmtId="0" fontId="3" fillId="2" borderId="1" xfId="0" applyFont="1" applyFill="1" applyBorder="1" applyAlignment="1">
      <alignment horizontal="left" vertical="top"/>
    </xf>
    <xf numFmtId="0" fontId="6" fillId="3" borderId="1" xfId="0" applyFont="1" applyFill="1" applyBorder="1" applyAlignment="1">
      <alignment horizontal="left" vertical="top" wrapText="1"/>
    </xf>
    <xf numFmtId="2" fontId="4" fillId="2" borderId="2" xfId="0" applyNumberFormat="1" applyFont="1" applyFill="1" applyBorder="1" applyAlignment="1">
      <alignment horizontal="left" vertical="top"/>
    </xf>
    <xf numFmtId="0" fontId="2" fillId="2" borderId="0" xfId="0" applyFont="1" applyFill="1" applyBorder="1" applyAlignment="1">
      <alignment horizontal="left" vertical="top"/>
    </xf>
    <xf numFmtId="0" fontId="1" fillId="0" borderId="0" xfId="0" applyFont="1" applyBorder="1" applyAlignment="1">
      <alignment vertical="top" wrapText="1"/>
    </xf>
    <xf numFmtId="0" fontId="1" fillId="0" borderId="0" xfId="0" applyFont="1" applyBorder="1" applyAlignment="1">
      <alignment horizontal="left" vertical="top" wrapText="1"/>
    </xf>
    <xf numFmtId="2" fontId="1" fillId="0" borderId="0" xfId="0" applyNumberFormat="1" applyFont="1" applyBorder="1" applyAlignment="1">
      <alignment horizontal="left" vertical="top"/>
    </xf>
    <xf numFmtId="2" fontId="1" fillId="0" borderId="1" xfId="0" applyNumberFormat="1" applyFont="1" applyBorder="1" applyAlignment="1">
      <alignment horizontal="left" vertical="top"/>
    </xf>
    <xf numFmtId="0" fontId="4" fillId="0" borderId="0" xfId="0" applyFont="1" applyBorder="1" applyAlignment="1" applyProtection="1">
      <alignment vertical="top" wrapText="1"/>
    </xf>
    <xf numFmtId="0" fontId="4" fillId="2" borderId="0" xfId="0" applyFont="1" applyFill="1" applyBorder="1" applyAlignment="1" applyProtection="1">
      <alignment horizontal="left" vertical="top" wrapText="1"/>
    </xf>
    <xf numFmtId="0" fontId="4" fillId="2" borderId="0" xfId="0" applyFont="1" applyFill="1" applyBorder="1" applyAlignment="1" applyProtection="1">
      <alignment horizontal="left" vertical="top"/>
    </xf>
    <xf numFmtId="0" fontId="1" fillId="0" borderId="8" xfId="0" applyFont="1" applyBorder="1" applyAlignment="1" applyProtection="1">
      <alignment vertical="center"/>
    </xf>
    <xf numFmtId="0" fontId="1" fillId="2" borderId="8" xfId="0" applyFont="1" applyFill="1" applyBorder="1" applyAlignment="1" applyProtection="1">
      <alignment vertical="top" wrapText="1"/>
    </xf>
    <xf numFmtId="0" fontId="1" fillId="0" borderId="8" xfId="0" applyFont="1" applyBorder="1" applyProtection="1"/>
    <xf numFmtId="0" fontId="1" fillId="0" borderId="8" xfId="0" applyFont="1" applyBorder="1" applyAlignment="1" applyProtection="1">
      <alignment vertical="center" wrapText="1"/>
    </xf>
    <xf numFmtId="0" fontId="1" fillId="0" borderId="3" xfId="0" applyFont="1" applyBorder="1" applyAlignment="1" applyProtection="1">
      <alignment vertical="center" wrapText="1"/>
    </xf>
    <xf numFmtId="0" fontId="1" fillId="0" borderId="9" xfId="0" applyFont="1" applyBorder="1" applyAlignment="1" applyProtection="1">
      <alignment vertical="center" wrapText="1"/>
    </xf>
    <xf numFmtId="0" fontId="1" fillId="0" borderId="15" xfId="0" applyFont="1" applyBorder="1" applyAlignment="1" applyProtection="1">
      <alignment vertical="center" wrapText="1"/>
    </xf>
    <xf numFmtId="0" fontId="4" fillId="0" borderId="10" xfId="0" applyFont="1" applyBorder="1" applyAlignment="1" applyProtection="1">
      <alignment vertical="top" wrapText="1"/>
    </xf>
    <xf numFmtId="0" fontId="4" fillId="0" borderId="11" xfId="0" applyFont="1" applyBorder="1" applyAlignment="1" applyProtection="1">
      <alignment vertical="top" wrapText="1"/>
    </xf>
    <xf numFmtId="0" fontId="1" fillId="0" borderId="11" xfId="0" applyFont="1" applyBorder="1" applyAlignment="1" applyProtection="1">
      <alignment vertical="top" wrapText="1"/>
    </xf>
    <xf numFmtId="0" fontId="4" fillId="2" borderId="11" xfId="0" applyFont="1" applyFill="1" applyBorder="1" applyAlignment="1" applyProtection="1">
      <alignment horizontal="left" vertical="top" wrapText="1"/>
    </xf>
    <xf numFmtId="0" fontId="4" fillId="2" borderId="11" xfId="0" applyFont="1" applyFill="1" applyBorder="1" applyAlignment="1" applyProtection="1">
      <alignment horizontal="left" vertical="top"/>
    </xf>
    <xf numFmtId="0" fontId="4" fillId="2" borderId="12" xfId="0" applyFont="1" applyFill="1" applyBorder="1" applyAlignment="1" applyProtection="1">
      <alignment horizontal="left" vertical="top"/>
    </xf>
    <xf numFmtId="0" fontId="1" fillId="0" borderId="10" xfId="0" applyFont="1" applyBorder="1" applyAlignment="1" applyProtection="1">
      <alignment vertical="top" wrapText="1"/>
    </xf>
    <xf numFmtId="2" fontId="1" fillId="2" borderId="11" xfId="0" applyNumberFormat="1" applyFont="1" applyFill="1" applyBorder="1" applyAlignment="1" applyProtection="1">
      <alignment horizontal="left" vertical="top"/>
    </xf>
    <xf numFmtId="0" fontId="1" fillId="2" borderId="0" xfId="0" applyFont="1" applyFill="1" applyBorder="1" applyAlignment="1" applyProtection="1">
      <alignment horizontal="left" vertical="top" wrapText="1"/>
    </xf>
    <xf numFmtId="2" fontId="4" fillId="2" borderId="18" xfId="0" applyNumberFormat="1" applyFont="1" applyFill="1" applyBorder="1" applyAlignment="1" applyProtection="1">
      <alignment horizontal="left" vertical="top"/>
    </xf>
    <xf numFmtId="2" fontId="1" fillId="2" borderId="9" xfId="0" applyNumberFormat="1" applyFont="1" applyFill="1" applyBorder="1" applyAlignment="1" applyProtection="1">
      <alignment horizontal="left" vertical="top"/>
    </xf>
    <xf numFmtId="0" fontId="1" fillId="2" borderId="13" xfId="0" applyFont="1" applyFill="1" applyBorder="1" applyAlignment="1" applyProtection="1">
      <alignment horizontal="left" vertical="top" wrapText="1"/>
    </xf>
    <xf numFmtId="2" fontId="4" fillId="2" borderId="14" xfId="0" applyNumberFormat="1" applyFont="1" applyFill="1" applyBorder="1" applyAlignment="1" applyProtection="1">
      <alignment horizontal="left" vertical="top"/>
    </xf>
    <xf numFmtId="0" fontId="4" fillId="2" borderId="19"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2" borderId="8" xfId="0" applyFont="1" applyFill="1" applyBorder="1" applyAlignment="1" applyProtection="1">
      <alignment horizontal="left" vertical="top" wrapText="1"/>
    </xf>
    <xf numFmtId="0" fontId="1" fillId="2" borderId="19" xfId="0" applyFont="1" applyFill="1" applyBorder="1" applyAlignment="1" applyProtection="1">
      <alignment vertical="top" wrapText="1"/>
    </xf>
    <xf numFmtId="0" fontId="1" fillId="2" borderId="0" xfId="0" applyFont="1" applyFill="1" applyBorder="1" applyAlignment="1" applyProtection="1">
      <alignment horizontal="right" vertical="top" wrapText="1"/>
    </xf>
    <xf numFmtId="0" fontId="7" fillId="2" borderId="0" xfId="0" applyFont="1" applyFill="1" applyBorder="1" applyAlignment="1" applyProtection="1">
      <alignment vertical="top" wrapText="1"/>
    </xf>
    <xf numFmtId="2" fontId="1" fillId="2" borderId="18" xfId="0" applyNumberFormat="1" applyFont="1" applyFill="1" applyBorder="1" applyAlignment="1" applyProtection="1">
      <alignment horizontal="right" vertical="top" wrapText="1"/>
    </xf>
    <xf numFmtId="0" fontId="4" fillId="2" borderId="3" xfId="0" applyFont="1" applyFill="1" applyBorder="1" applyAlignment="1" applyProtection="1">
      <alignment horizontal="left" vertical="top" wrapText="1"/>
    </xf>
    <xf numFmtId="2" fontId="4" fillId="2" borderId="8" xfId="0" applyNumberFormat="1" applyFont="1" applyFill="1" applyBorder="1" applyAlignment="1" applyProtection="1">
      <alignment horizontal="left" vertical="top"/>
    </xf>
    <xf numFmtId="0" fontId="4" fillId="0" borderId="20" xfId="0" applyFont="1" applyBorder="1" applyAlignment="1" applyProtection="1">
      <alignment vertical="top" wrapText="1"/>
    </xf>
    <xf numFmtId="0" fontId="4" fillId="0" borderId="8" xfId="0" applyFont="1" applyBorder="1" applyAlignment="1" applyProtection="1">
      <alignment vertical="top" wrapText="1"/>
    </xf>
    <xf numFmtId="0" fontId="4" fillId="2" borderId="20" xfId="0" applyFont="1" applyFill="1" applyBorder="1" applyAlignment="1" applyProtection="1">
      <alignment horizontal="left" vertical="top"/>
    </xf>
    <xf numFmtId="2" fontId="4" fillId="6" borderId="8" xfId="0" applyNumberFormat="1" applyFont="1" applyFill="1" applyBorder="1" applyAlignment="1" applyProtection="1">
      <alignment horizontal="center" vertical="top"/>
      <protection locked="0"/>
    </xf>
    <xf numFmtId="0" fontId="18" fillId="7" borderId="28" xfId="0" applyFont="1" applyFill="1" applyBorder="1" applyAlignment="1">
      <alignment vertical="top" wrapText="1"/>
    </xf>
    <xf numFmtId="0" fontId="18" fillId="7" borderId="29" xfId="0" applyFont="1" applyFill="1" applyBorder="1" applyAlignment="1">
      <alignment vertical="top" wrapText="1"/>
    </xf>
    <xf numFmtId="0" fontId="18" fillId="4" borderId="31" xfId="0" applyFont="1" applyFill="1" applyBorder="1" applyAlignment="1">
      <alignment vertical="top" wrapText="1"/>
    </xf>
    <xf numFmtId="0" fontId="18" fillId="2" borderId="1" xfId="0" applyFont="1" applyFill="1" applyBorder="1" applyAlignment="1">
      <alignment horizontal="left" vertical="top"/>
    </xf>
    <xf numFmtId="0" fontId="18" fillId="4" borderId="34" xfId="0" applyFont="1" applyFill="1" applyBorder="1" applyAlignment="1">
      <alignment vertical="top" wrapText="1"/>
    </xf>
    <xf numFmtId="0" fontId="18" fillId="7" borderId="39" xfId="0" applyFont="1" applyFill="1" applyBorder="1" applyAlignment="1">
      <alignment horizontal="left" vertical="top"/>
    </xf>
    <xf numFmtId="0" fontId="19" fillId="7" borderId="39" xfId="0" applyFont="1" applyFill="1" applyBorder="1" applyAlignment="1">
      <alignment horizontal="center" vertical="top"/>
    </xf>
    <xf numFmtId="0" fontId="18" fillId="7" borderId="39" xfId="0" applyFont="1" applyFill="1" applyBorder="1" applyAlignment="1">
      <alignment horizontal="left" vertical="top" wrapText="1"/>
    </xf>
    <xf numFmtId="2" fontId="18" fillId="7" borderId="40" xfId="0" applyNumberFormat="1" applyFont="1" applyFill="1" applyBorder="1" applyAlignment="1">
      <alignment horizontal="left" vertical="top"/>
    </xf>
    <xf numFmtId="0" fontId="18" fillId="0" borderId="41" xfId="0" applyFont="1" applyBorder="1" applyAlignment="1">
      <alignment vertical="top" wrapText="1"/>
    </xf>
    <xf numFmtId="0" fontId="19" fillId="0" borderId="42" xfId="0" applyFont="1" applyBorder="1" applyAlignment="1">
      <alignment vertical="top" wrapText="1"/>
    </xf>
    <xf numFmtId="0" fontId="18" fillId="2" borderId="42" xfId="0" applyFont="1" applyFill="1" applyBorder="1" applyAlignment="1">
      <alignment horizontal="left" vertical="top" wrapText="1"/>
    </xf>
    <xf numFmtId="0" fontId="18" fillId="2" borderId="42" xfId="0" applyFont="1" applyFill="1" applyBorder="1" applyAlignment="1">
      <alignment horizontal="right" vertical="top" wrapText="1"/>
    </xf>
    <xf numFmtId="0" fontId="18" fillId="2" borderId="42" xfId="0" applyFont="1" applyFill="1" applyBorder="1" applyAlignment="1">
      <alignment horizontal="left" vertical="top"/>
    </xf>
    <xf numFmtId="0" fontId="18" fillId="4" borderId="31" xfId="0" applyFont="1" applyFill="1" applyBorder="1" applyAlignment="1">
      <alignment horizontal="left" vertical="top" wrapText="1"/>
    </xf>
    <xf numFmtId="0" fontId="19" fillId="4" borderId="1" xfId="0" applyFont="1" applyFill="1" applyBorder="1" applyAlignment="1">
      <alignment horizontal="left" vertical="top" wrapText="1"/>
    </xf>
    <xf numFmtId="0" fontId="18" fillId="4" borderId="1" xfId="0" applyFont="1" applyFill="1" applyBorder="1" applyAlignment="1">
      <alignment horizontal="left" vertical="top"/>
    </xf>
    <xf numFmtId="0" fontId="19" fillId="4" borderId="1" xfId="0" applyFont="1" applyFill="1" applyBorder="1" applyAlignment="1">
      <alignment horizontal="center" vertical="top"/>
    </xf>
    <xf numFmtId="0" fontId="18" fillId="4" borderId="1" xfId="0" applyFont="1" applyFill="1" applyBorder="1" applyAlignment="1">
      <alignment horizontal="left" vertical="top" wrapText="1"/>
    </xf>
    <xf numFmtId="2" fontId="18" fillId="4" borderId="44" xfId="0" applyNumberFormat="1" applyFont="1" applyFill="1" applyBorder="1" applyAlignment="1">
      <alignment horizontal="left" vertical="top"/>
    </xf>
    <xf numFmtId="0" fontId="21" fillId="0" borderId="31" xfId="0" applyFont="1" applyBorder="1" applyAlignment="1">
      <alignment vertical="top" wrapText="1"/>
    </xf>
    <xf numFmtId="0" fontId="22" fillId="0" borderId="1" xfId="0" applyFont="1" applyBorder="1" applyAlignment="1">
      <alignment vertical="top" wrapText="1"/>
    </xf>
    <xf numFmtId="0" fontId="21" fillId="3" borderId="1" xfId="0" applyFont="1" applyFill="1" applyBorder="1" applyAlignment="1">
      <alignment horizontal="left" vertical="top"/>
    </xf>
    <xf numFmtId="0" fontId="23" fillId="2" borderId="1" xfId="0" applyFont="1" applyFill="1" applyBorder="1" applyAlignment="1">
      <alignment horizontal="left" vertical="top"/>
    </xf>
    <xf numFmtId="2" fontId="21" fillId="0" borderId="44" xfId="0" applyNumberFormat="1" applyFont="1" applyBorder="1" applyAlignment="1">
      <alignment horizontal="left" vertical="top"/>
    </xf>
    <xf numFmtId="0" fontId="21" fillId="2" borderId="31" xfId="0" applyFont="1" applyFill="1" applyBorder="1" applyAlignment="1">
      <alignment horizontal="left" vertical="top"/>
    </xf>
    <xf numFmtId="0" fontId="21" fillId="3" borderId="1" xfId="0" applyFont="1" applyFill="1" applyBorder="1" applyAlignment="1">
      <alignment horizontal="left" vertical="top" wrapText="1"/>
    </xf>
    <xf numFmtId="2" fontId="21" fillId="0" borderId="44" xfId="0" applyNumberFormat="1" applyFont="1" applyBorder="1" applyAlignment="1">
      <alignment horizontal="left" vertical="top" wrapText="1"/>
    </xf>
    <xf numFmtId="0" fontId="21" fillId="0" borderId="34" xfId="0" applyFont="1" applyBorder="1" applyAlignment="1">
      <alignment vertical="top" wrapText="1"/>
    </xf>
    <xf numFmtId="0" fontId="22" fillId="0" borderId="36" xfId="0" applyFont="1" applyBorder="1" applyAlignment="1">
      <alignment vertical="top" wrapText="1"/>
    </xf>
    <xf numFmtId="0" fontId="21" fillId="3" borderId="36" xfId="0" applyFont="1" applyFill="1" applyBorder="1" applyAlignment="1">
      <alignment horizontal="left" vertical="top"/>
    </xf>
    <xf numFmtId="0" fontId="23" fillId="2" borderId="36" xfId="0" applyFont="1" applyFill="1" applyBorder="1" applyAlignment="1">
      <alignment horizontal="left" vertical="top"/>
    </xf>
    <xf numFmtId="2" fontId="21" fillId="0" borderId="45" xfId="0" applyNumberFormat="1" applyFont="1" applyBorder="1" applyAlignment="1">
      <alignment horizontal="left" vertical="top"/>
    </xf>
    <xf numFmtId="0" fontId="21" fillId="0" borderId="6" xfId="0" applyFont="1" applyBorder="1" applyAlignment="1">
      <alignment vertical="top" wrapText="1"/>
    </xf>
    <xf numFmtId="0" fontId="25" fillId="0" borderId="6" xfId="0" applyFont="1" applyBorder="1" applyAlignment="1">
      <alignment vertical="top" wrapText="1"/>
    </xf>
    <xf numFmtId="0" fontId="21" fillId="3" borderId="6" xfId="0" applyFont="1" applyFill="1" applyBorder="1" applyAlignment="1">
      <alignment horizontal="left" vertical="top" wrapText="1"/>
    </xf>
    <xf numFmtId="0" fontId="21" fillId="2" borderId="6" xfId="0" applyFont="1" applyFill="1" applyBorder="1" applyAlignment="1">
      <alignment vertical="top"/>
    </xf>
    <xf numFmtId="0" fontId="21" fillId="0" borderId="6" xfId="0" applyFont="1" applyBorder="1" applyAlignment="1">
      <alignment horizontal="left" vertical="top" wrapText="1"/>
    </xf>
    <xf numFmtId="2" fontId="21" fillId="0" borderId="6" xfId="0" applyNumberFormat="1" applyFont="1" applyBorder="1" applyAlignment="1">
      <alignment horizontal="left" vertical="top" wrapText="1"/>
    </xf>
    <xf numFmtId="0" fontId="21" fillId="4" borderId="46" xfId="0" applyFont="1" applyFill="1" applyBorder="1" applyAlignment="1">
      <alignment vertical="top" wrapText="1"/>
    </xf>
    <xf numFmtId="0" fontId="25" fillId="4" borderId="39" xfId="0" applyFont="1" applyFill="1" applyBorder="1" applyAlignment="1">
      <alignment vertical="top" wrapText="1"/>
    </xf>
    <xf numFmtId="0" fontId="21" fillId="4" borderId="39" xfId="0" applyFont="1" applyFill="1" applyBorder="1" applyAlignment="1">
      <alignment horizontal="left" vertical="top"/>
    </xf>
    <xf numFmtId="0" fontId="21" fillId="4" borderId="39" xfId="0" applyFont="1" applyFill="1" applyBorder="1" applyAlignment="1">
      <alignment horizontal="right" vertical="top"/>
    </xf>
    <xf numFmtId="0" fontId="19" fillId="4" borderId="36" xfId="0" applyFont="1" applyFill="1" applyBorder="1" applyAlignment="1">
      <alignment vertical="top" wrapText="1"/>
    </xf>
    <xf numFmtId="0" fontId="18" fillId="4" borderId="36" xfId="0" applyFont="1" applyFill="1" applyBorder="1" applyAlignment="1">
      <alignment horizontal="left" vertical="top"/>
    </xf>
    <xf numFmtId="0" fontId="18" fillId="4" borderId="36" xfId="0" applyFont="1" applyFill="1" applyBorder="1" applyAlignment="1">
      <alignment horizontal="right" vertical="top"/>
    </xf>
    <xf numFmtId="0" fontId="18" fillId="4" borderId="36" xfId="0" applyFont="1" applyFill="1" applyBorder="1" applyAlignment="1">
      <alignment horizontal="center" vertical="top" wrapText="1"/>
    </xf>
    <xf numFmtId="2" fontId="18" fillId="4" borderId="45" xfId="0" applyNumberFormat="1" applyFont="1" applyFill="1" applyBorder="1" applyAlignment="1">
      <alignment horizontal="center" vertical="top" wrapText="1"/>
    </xf>
    <xf numFmtId="0" fontId="21" fillId="0" borderId="6" xfId="0" applyFont="1" applyBorder="1" applyAlignment="1">
      <alignment horizontal="right" vertical="top" wrapText="1"/>
    </xf>
    <xf numFmtId="0" fontId="18" fillId="7" borderId="39" xfId="0" applyFont="1" applyFill="1" applyBorder="1" applyAlignment="1">
      <alignment horizontal="right" vertical="top" wrapText="1"/>
    </xf>
    <xf numFmtId="2" fontId="26" fillId="7" borderId="40" xfId="0" applyNumberFormat="1" applyFont="1" applyFill="1" applyBorder="1" applyAlignment="1">
      <alignment horizontal="right" vertical="top"/>
    </xf>
    <xf numFmtId="0" fontId="21" fillId="2" borderId="31" xfId="0" applyFont="1" applyFill="1" applyBorder="1" applyAlignment="1">
      <alignment vertical="top" wrapText="1"/>
    </xf>
    <xf numFmtId="0" fontId="22" fillId="2" borderId="1" xfId="0" applyFont="1" applyFill="1" applyBorder="1" applyAlignment="1">
      <alignment vertical="top" wrapText="1"/>
    </xf>
    <xf numFmtId="2" fontId="21" fillId="2" borderId="44" xfId="0" applyNumberFormat="1" applyFont="1" applyFill="1" applyBorder="1" applyAlignment="1">
      <alignment horizontal="right" vertical="top"/>
    </xf>
    <xf numFmtId="0" fontId="21" fillId="3" borderId="47" xfId="0" applyFont="1" applyFill="1" applyBorder="1" applyAlignment="1">
      <alignment vertical="top" wrapText="1"/>
    </xf>
    <xf numFmtId="0" fontId="25" fillId="3" borderId="47" xfId="0" applyFont="1" applyFill="1" applyBorder="1" applyAlignment="1">
      <alignment vertical="top" wrapText="1"/>
    </xf>
    <xf numFmtId="0" fontId="21" fillId="3" borderId="47" xfId="0" applyFont="1" applyFill="1" applyBorder="1" applyAlignment="1">
      <alignment horizontal="left" vertical="top" wrapText="1"/>
    </xf>
    <xf numFmtId="10" fontId="21" fillId="3" borderId="47" xfId="0" applyNumberFormat="1" applyFont="1" applyFill="1" applyBorder="1" applyAlignment="1">
      <alignment horizontal="right" vertical="top" wrapText="1"/>
    </xf>
    <xf numFmtId="0" fontId="27" fillId="2" borderId="47" xfId="0" applyFont="1" applyFill="1" applyBorder="1" applyAlignment="1">
      <alignment horizontal="left" vertical="top"/>
    </xf>
    <xf numFmtId="2" fontId="21" fillId="3" borderId="47" xfId="0" applyNumberFormat="1" applyFont="1" applyFill="1" applyBorder="1" applyAlignment="1">
      <alignment horizontal="right" vertical="top" wrapText="1"/>
    </xf>
    <xf numFmtId="0" fontId="21" fillId="0" borderId="48" xfId="0" applyFont="1" applyBorder="1" applyAlignment="1">
      <alignment vertical="top" wrapText="1"/>
    </xf>
    <xf numFmtId="0" fontId="25" fillId="0" borderId="48" xfId="0" applyFont="1" applyBorder="1" applyAlignment="1">
      <alignment vertical="top" wrapText="1"/>
    </xf>
    <xf numFmtId="0" fontId="21" fillId="2" borderId="48" xfId="0" applyFont="1" applyFill="1" applyBorder="1" applyAlignment="1">
      <alignment horizontal="left" vertical="top" wrapText="1"/>
    </xf>
    <xf numFmtId="10" fontId="21" fillId="0" borderId="48" xfId="0" applyNumberFormat="1" applyFont="1" applyBorder="1" applyAlignment="1">
      <alignment horizontal="right" vertical="top" wrapText="1"/>
    </xf>
    <xf numFmtId="2" fontId="21" fillId="0" borderId="48" xfId="0" applyNumberFormat="1" applyFont="1" applyBorder="1" applyAlignment="1">
      <alignment horizontal="right" vertical="top" wrapText="1"/>
    </xf>
    <xf numFmtId="2" fontId="18" fillId="7" borderId="40" xfId="0" applyNumberFormat="1" applyFont="1" applyFill="1" applyBorder="1" applyAlignment="1">
      <alignment horizontal="right" vertical="top"/>
    </xf>
    <xf numFmtId="0" fontId="21" fillId="2" borderId="41" xfId="0" applyFont="1" applyFill="1" applyBorder="1" applyAlignment="1">
      <alignment vertical="top" wrapText="1"/>
    </xf>
    <xf numFmtId="0" fontId="25" fillId="2" borderId="42" xfId="0" applyFont="1" applyFill="1" applyBorder="1" applyAlignment="1">
      <alignment vertical="top" wrapText="1"/>
    </xf>
    <xf numFmtId="0" fontId="21" fillId="3" borderId="42" xfId="0" applyFont="1" applyFill="1" applyBorder="1" applyAlignment="1">
      <alignment horizontal="left" vertical="top"/>
    </xf>
    <xf numFmtId="10" fontId="21" fillId="2" borderId="42" xfId="0" applyNumberFormat="1" applyFont="1" applyFill="1" applyBorder="1" applyAlignment="1">
      <alignment horizontal="right" vertical="top" wrapText="1"/>
    </xf>
    <xf numFmtId="0" fontId="21" fillId="2" borderId="42" xfId="0" applyFont="1" applyFill="1" applyBorder="1" applyAlignment="1">
      <alignment horizontal="right" vertical="top" wrapText="1"/>
    </xf>
    <xf numFmtId="2" fontId="21" fillId="2" borderId="43" xfId="0" applyNumberFormat="1" applyFont="1" applyFill="1" applyBorder="1" applyAlignment="1">
      <alignment horizontal="right" vertical="top"/>
    </xf>
    <xf numFmtId="0" fontId="18" fillId="3" borderId="1" xfId="0" applyFont="1" applyFill="1" applyBorder="1" applyAlignment="1">
      <alignment horizontal="left" vertical="top"/>
    </xf>
    <xf numFmtId="0" fontId="18" fillId="2" borderId="1" xfId="0" applyFont="1" applyFill="1" applyBorder="1" applyAlignment="1">
      <alignment horizontal="right" vertical="top" wrapText="1"/>
    </xf>
    <xf numFmtId="2" fontId="18" fillId="2" borderId="44" xfId="0" applyNumberFormat="1" applyFont="1" applyFill="1" applyBorder="1" applyAlignment="1">
      <alignment horizontal="right" vertical="top"/>
    </xf>
    <xf numFmtId="0" fontId="21" fillId="0" borderId="41" xfId="0" applyFont="1" applyBorder="1" applyAlignment="1">
      <alignment vertical="top" wrapText="1"/>
    </xf>
    <xf numFmtId="0" fontId="25" fillId="0" borderId="42" xfId="0" applyFont="1" applyBorder="1" applyAlignment="1">
      <alignment vertical="top" wrapText="1"/>
    </xf>
    <xf numFmtId="0" fontId="21" fillId="2" borderId="42" xfId="0" applyFont="1" applyFill="1" applyBorder="1" applyAlignment="1">
      <alignment horizontal="left" vertical="top"/>
    </xf>
    <xf numFmtId="0" fontId="21" fillId="0" borderId="42" xfId="0" applyFont="1" applyBorder="1" applyAlignment="1">
      <alignment horizontal="right" vertical="top" wrapText="1"/>
    </xf>
    <xf numFmtId="2" fontId="21" fillId="0" borderId="43" xfId="0" applyNumberFormat="1" applyFont="1" applyBorder="1" applyAlignment="1">
      <alignment horizontal="right" vertical="top"/>
    </xf>
    <xf numFmtId="0" fontId="30" fillId="4" borderId="36" xfId="0" applyFont="1" applyFill="1" applyBorder="1" applyAlignment="1">
      <alignment horizontal="left" vertical="top" wrapText="1"/>
    </xf>
    <xf numFmtId="0" fontId="18" fillId="2" borderId="36" xfId="0" applyFont="1" applyFill="1" applyBorder="1" applyAlignment="1">
      <alignment horizontal="right" vertical="top" wrapText="1"/>
    </xf>
    <xf numFmtId="2" fontId="18" fillId="2" borderId="45" xfId="0" applyNumberFormat="1" applyFont="1" applyFill="1" applyBorder="1" applyAlignment="1">
      <alignment horizontal="right" vertical="top"/>
    </xf>
    <xf numFmtId="0" fontId="21" fillId="0" borderId="51" xfId="0" applyFont="1" applyBorder="1" applyAlignment="1">
      <alignment vertical="top" wrapText="1"/>
    </xf>
    <xf numFmtId="0" fontId="25" fillId="0" borderId="51" xfId="0" applyFont="1" applyBorder="1" applyAlignment="1">
      <alignment vertical="top" wrapText="1"/>
    </xf>
    <xf numFmtId="0" fontId="21" fillId="8" borderId="51" xfId="0" applyFont="1" applyFill="1" applyBorder="1" applyAlignment="1">
      <alignment horizontal="left" vertical="top" wrapText="1"/>
    </xf>
    <xf numFmtId="0" fontId="21" fillId="0" borderId="51" xfId="0" applyFont="1" applyBorder="1" applyAlignment="1">
      <alignment horizontal="right" vertical="top" wrapText="1"/>
    </xf>
    <xf numFmtId="2" fontId="21" fillId="0" borderId="51" xfId="0" applyNumberFormat="1" applyFont="1" applyBorder="1" applyAlignment="1">
      <alignment horizontal="right" vertical="top"/>
    </xf>
    <xf numFmtId="7" fontId="18" fillId="7" borderId="39" xfId="1" applyNumberFormat="1" applyFont="1" applyFill="1" applyBorder="1" applyAlignment="1" applyProtection="1">
      <alignment horizontal="right" vertical="top" wrapText="1"/>
    </xf>
    <xf numFmtId="0" fontId="29" fillId="2" borderId="1" xfId="0" applyFont="1" applyFill="1" applyBorder="1" applyAlignment="1">
      <alignment wrapText="1"/>
    </xf>
    <xf numFmtId="2" fontId="21" fillId="0" borderId="44" xfId="0" applyNumberFormat="1" applyFont="1" applyBorder="1" applyAlignment="1">
      <alignment horizontal="right" vertical="top"/>
    </xf>
    <xf numFmtId="0" fontId="22" fillId="2" borderId="1" xfId="0" applyFont="1" applyFill="1" applyBorder="1" applyAlignment="1">
      <alignment wrapText="1"/>
    </xf>
    <xf numFmtId="0" fontId="25" fillId="0" borderId="36" xfId="0" applyFont="1" applyBorder="1" applyAlignment="1">
      <alignment vertical="top" wrapText="1"/>
    </xf>
    <xf numFmtId="7" fontId="21" fillId="0" borderId="36" xfId="0" applyNumberFormat="1" applyFont="1" applyBorder="1" applyAlignment="1">
      <alignment horizontal="right" vertical="top" wrapText="1"/>
    </xf>
    <xf numFmtId="0" fontId="21" fillId="0" borderId="36" xfId="0" applyFont="1" applyBorder="1" applyAlignment="1">
      <alignment horizontal="right" vertical="top" wrapText="1"/>
    </xf>
    <xf numFmtId="2" fontId="21" fillId="0" borderId="45" xfId="0" applyNumberFormat="1" applyFont="1" applyBorder="1" applyAlignment="1">
      <alignment horizontal="right" vertical="top"/>
    </xf>
    <xf numFmtId="0" fontId="21" fillId="3" borderId="47" xfId="0" applyFont="1" applyFill="1" applyBorder="1" applyAlignment="1">
      <alignment horizontal="left" vertical="top"/>
    </xf>
    <xf numFmtId="9" fontId="21" fillId="0" borderId="36" xfId="0" applyNumberFormat="1" applyFont="1" applyBorder="1" applyAlignment="1">
      <alignment horizontal="right" vertical="top" wrapText="1"/>
    </xf>
    <xf numFmtId="0" fontId="21" fillId="3" borderId="47" xfId="0" applyFont="1" applyFill="1" applyBorder="1" applyAlignment="1">
      <alignment horizontal="right" vertical="top" wrapText="1"/>
    </xf>
    <xf numFmtId="2" fontId="21" fillId="3" borderId="47" xfId="0" applyNumberFormat="1" applyFont="1" applyFill="1" applyBorder="1" applyAlignment="1">
      <alignment horizontal="right" vertical="top"/>
    </xf>
    <xf numFmtId="0" fontId="21" fillId="2" borderId="48" xfId="0" applyFont="1" applyFill="1" applyBorder="1" applyAlignment="1">
      <alignment vertical="top" wrapText="1"/>
    </xf>
    <xf numFmtId="0" fontId="25" fillId="2" borderId="48" xfId="0" applyFont="1" applyFill="1" applyBorder="1" applyAlignment="1">
      <alignment vertical="top" wrapText="1"/>
    </xf>
    <xf numFmtId="0" fontId="21" fillId="3" borderId="48" xfId="0" applyFont="1" applyFill="1" applyBorder="1" applyAlignment="1">
      <alignment horizontal="left" vertical="top"/>
    </xf>
    <xf numFmtId="10" fontId="21" fillId="2" borderId="48" xfId="0" applyNumberFormat="1" applyFont="1" applyFill="1" applyBorder="1" applyAlignment="1">
      <alignment horizontal="right" vertical="top" wrapText="1"/>
    </xf>
    <xf numFmtId="0" fontId="21" fillId="2" borderId="48" xfId="0" applyFont="1" applyFill="1" applyBorder="1" applyAlignment="1">
      <alignment horizontal="right" vertical="top" wrapText="1"/>
    </xf>
    <xf numFmtId="2" fontId="21" fillId="2" borderId="48" xfId="0" applyNumberFormat="1" applyFont="1" applyFill="1" applyBorder="1" applyAlignment="1">
      <alignment horizontal="right" vertical="top"/>
    </xf>
    <xf numFmtId="0" fontId="18" fillId="4" borderId="1" xfId="0" applyFont="1" applyFill="1" applyBorder="1" applyAlignment="1">
      <alignment horizontal="right" vertical="top" wrapText="1"/>
    </xf>
    <xf numFmtId="2" fontId="18" fillId="4" borderId="44" xfId="0" applyNumberFormat="1" applyFont="1" applyFill="1" applyBorder="1" applyAlignment="1">
      <alignment horizontal="right" vertical="top"/>
    </xf>
    <xf numFmtId="0" fontId="33" fillId="0" borderId="31" xfId="0" applyFont="1" applyBorder="1" applyAlignment="1">
      <alignment horizontal="justify" vertical="top" wrapText="1"/>
    </xf>
    <xf numFmtId="0" fontId="34" fillId="0" borderId="1" xfId="0" applyFont="1" applyBorder="1" applyAlignment="1">
      <alignment vertical="top" wrapText="1"/>
    </xf>
    <xf numFmtId="1" fontId="21" fillId="2" borderId="1" xfId="0" applyNumberFormat="1" applyFont="1" applyFill="1" applyBorder="1" applyAlignment="1">
      <alignment horizontal="right" vertical="top" wrapText="1"/>
    </xf>
    <xf numFmtId="0" fontId="21" fillId="0" borderId="1" xfId="0" applyFont="1" applyBorder="1" applyAlignment="1">
      <alignment horizontal="right" vertical="top" wrapText="1"/>
    </xf>
    <xf numFmtId="2" fontId="21" fillId="0" borderId="44" xfId="0" applyNumberFormat="1" applyFont="1" applyBorder="1" applyAlignment="1">
      <alignment horizontal="right" vertical="top" wrapText="1"/>
    </xf>
    <xf numFmtId="0" fontId="35" fillId="0" borderId="31" xfId="0" applyFont="1" applyBorder="1" applyAlignment="1">
      <alignment horizontal="justify" vertical="top" wrapText="1"/>
    </xf>
    <xf numFmtId="0" fontId="21" fillId="0" borderId="52" xfId="0" applyFont="1" applyBorder="1" applyAlignment="1">
      <alignment horizontal="right" vertical="top" wrapText="1"/>
    </xf>
    <xf numFmtId="2" fontId="21" fillId="0" borderId="53" xfId="0" applyNumberFormat="1" applyFont="1" applyBorder="1" applyAlignment="1">
      <alignment horizontal="right" vertical="top" wrapText="1"/>
    </xf>
    <xf numFmtId="0" fontId="34" fillId="0" borderId="1" xfId="0" applyFont="1" applyBorder="1" applyAlignment="1">
      <alignment horizontal="left" vertical="top" wrapText="1"/>
    </xf>
    <xf numFmtId="0" fontId="34" fillId="0" borderId="1" xfId="0" applyFont="1" applyBorder="1" applyAlignment="1">
      <alignment horizontal="justify" vertical="top" wrapText="1"/>
    </xf>
    <xf numFmtId="10" fontId="21" fillId="2" borderId="1" xfId="0" applyNumberFormat="1" applyFont="1" applyFill="1" applyBorder="1" applyAlignment="1">
      <alignment horizontal="right" vertical="top" wrapText="1"/>
    </xf>
    <xf numFmtId="0" fontId="21" fillId="0" borderId="47" xfId="0" applyFont="1" applyBorder="1" applyAlignment="1">
      <alignment horizontal="right" vertical="top" wrapText="1"/>
    </xf>
    <xf numFmtId="2" fontId="21" fillId="0" borderId="56" xfId="0" applyNumberFormat="1" applyFont="1" applyBorder="1" applyAlignment="1">
      <alignment horizontal="right" vertical="top" wrapText="1"/>
    </xf>
    <xf numFmtId="0" fontId="40" fillId="0" borderId="42" xfId="0" applyFont="1" applyBorder="1" applyAlignment="1">
      <alignment vertical="top" wrapText="1"/>
    </xf>
    <xf numFmtId="0" fontId="21" fillId="3" borderId="42" xfId="0" applyFont="1" applyFill="1" applyBorder="1" applyAlignment="1">
      <alignment horizontal="left" vertical="top" wrapText="1"/>
    </xf>
    <xf numFmtId="2" fontId="21" fillId="0" borderId="43" xfId="0" applyNumberFormat="1" applyFont="1" applyBorder="1" applyAlignment="1">
      <alignment horizontal="right" vertical="top" wrapText="1"/>
    </xf>
    <xf numFmtId="10" fontId="18" fillId="4" borderId="1" xfId="0" applyNumberFormat="1" applyFont="1" applyFill="1" applyBorder="1" applyAlignment="1">
      <alignment horizontal="left" vertical="top" wrapText="1"/>
    </xf>
    <xf numFmtId="10" fontId="18" fillId="4" borderId="1" xfId="0" applyNumberFormat="1" applyFont="1" applyFill="1" applyBorder="1" applyAlignment="1">
      <alignment horizontal="right" vertical="top" wrapText="1"/>
    </xf>
    <xf numFmtId="0" fontId="29" fillId="0" borderId="36" xfId="0" applyFont="1" applyBorder="1" applyAlignment="1">
      <alignment vertical="top" wrapText="1"/>
    </xf>
    <xf numFmtId="10" fontId="21" fillId="3" borderId="36" xfId="0" applyNumberFormat="1" applyFont="1" applyFill="1" applyBorder="1" applyAlignment="1">
      <alignment horizontal="left" vertical="top" wrapText="1"/>
    </xf>
    <xf numFmtId="0" fontId="40" fillId="0" borderId="6" xfId="0" applyFont="1" applyBorder="1" applyAlignment="1">
      <alignment vertical="top" wrapText="1"/>
    </xf>
    <xf numFmtId="10" fontId="21" fillId="2" borderId="6" xfId="0" applyNumberFormat="1" applyFont="1" applyFill="1" applyBorder="1" applyAlignment="1">
      <alignment horizontal="left" vertical="top" wrapText="1"/>
    </xf>
    <xf numFmtId="10" fontId="21" fillId="2" borderId="6" xfId="0" applyNumberFormat="1" applyFont="1" applyFill="1" applyBorder="1" applyAlignment="1">
      <alignment vertical="top" wrapText="1"/>
    </xf>
    <xf numFmtId="2" fontId="21" fillId="0" borderId="6" xfId="0" applyNumberFormat="1" applyFont="1" applyBorder="1" applyAlignment="1">
      <alignment horizontal="right" vertical="top"/>
    </xf>
    <xf numFmtId="0" fontId="25" fillId="2" borderId="1" xfId="0" applyFont="1" applyFill="1" applyBorder="1" applyAlignment="1">
      <alignment vertical="top" wrapText="1"/>
    </xf>
    <xf numFmtId="0" fontId="21" fillId="2" borderId="1" xfId="0" applyFont="1" applyFill="1" applyBorder="1" applyAlignment="1">
      <alignment horizontal="right" vertical="top" wrapText="1"/>
    </xf>
    <xf numFmtId="0" fontId="19" fillId="4" borderId="1" xfId="0" applyFont="1" applyFill="1" applyBorder="1" applyAlignment="1">
      <alignment vertical="top" wrapText="1"/>
    </xf>
    <xf numFmtId="2" fontId="26" fillId="4" borderId="44" xfId="0" applyNumberFormat="1" applyFont="1" applyFill="1" applyBorder="1" applyAlignment="1">
      <alignment horizontal="right" vertical="top"/>
    </xf>
    <xf numFmtId="0" fontId="29" fillId="0" borderId="1" xfId="0" applyFont="1" applyBorder="1" applyAlignment="1">
      <alignment vertical="top" wrapText="1"/>
    </xf>
    <xf numFmtId="1" fontId="21" fillId="3" borderId="1" xfId="0" applyNumberFormat="1" applyFont="1" applyFill="1" applyBorder="1" applyAlignment="1">
      <alignment horizontal="left" vertical="top" wrapText="1"/>
    </xf>
    <xf numFmtId="2" fontId="21" fillId="3" borderId="1" xfId="0" applyNumberFormat="1" applyFont="1" applyFill="1" applyBorder="1" applyAlignment="1">
      <alignment horizontal="left" vertical="top" wrapText="1"/>
    </xf>
    <xf numFmtId="2" fontId="21" fillId="2" borderId="1" xfId="0" applyNumberFormat="1" applyFont="1" applyFill="1" applyBorder="1" applyAlignment="1">
      <alignment horizontal="right" vertical="top" wrapText="1"/>
    </xf>
    <xf numFmtId="10" fontId="21" fillId="0" borderId="1" xfId="0" applyNumberFormat="1" applyFont="1" applyBorder="1" applyAlignment="1">
      <alignment horizontal="right" vertical="top" wrapText="1"/>
    </xf>
    <xf numFmtId="10" fontId="21" fillId="3" borderId="1" xfId="0" applyNumberFormat="1" applyFont="1" applyFill="1" applyBorder="1" applyAlignment="1">
      <alignment horizontal="right" vertical="top" wrapText="1"/>
    </xf>
    <xf numFmtId="2" fontId="21" fillId="3" borderId="36" xfId="0" applyNumberFormat="1" applyFont="1" applyFill="1" applyBorder="1" applyAlignment="1">
      <alignment horizontal="left" vertical="top" wrapText="1"/>
    </xf>
    <xf numFmtId="2" fontId="21" fillId="2" borderId="36" xfId="0" applyNumberFormat="1" applyFont="1" applyFill="1" applyBorder="1" applyAlignment="1">
      <alignment horizontal="right" vertical="top" wrapText="1"/>
    </xf>
    <xf numFmtId="0" fontId="21" fillId="2" borderId="47" xfId="0" applyFont="1" applyFill="1" applyBorder="1" applyAlignment="1">
      <alignment vertical="top" wrapText="1"/>
    </xf>
    <xf numFmtId="0" fontId="25" fillId="2" borderId="47" xfId="0" applyFont="1" applyFill="1" applyBorder="1" applyAlignment="1">
      <alignment vertical="top" wrapText="1"/>
    </xf>
    <xf numFmtId="10" fontId="21" fillId="2" borderId="47" xfId="0" applyNumberFormat="1" applyFont="1" applyFill="1" applyBorder="1" applyAlignment="1">
      <alignment horizontal="right" vertical="top" wrapText="1"/>
    </xf>
    <xf numFmtId="0" fontId="21" fillId="2" borderId="47" xfId="0" applyFont="1" applyFill="1" applyBorder="1" applyAlignment="1">
      <alignment horizontal="right" vertical="top" wrapText="1"/>
    </xf>
    <xf numFmtId="2" fontId="21" fillId="2" borderId="47" xfId="0" applyNumberFormat="1" applyFont="1" applyFill="1" applyBorder="1" applyAlignment="1">
      <alignment horizontal="right" vertical="top"/>
    </xf>
    <xf numFmtId="0" fontId="21" fillId="3" borderId="48" xfId="0" applyFont="1" applyFill="1" applyBorder="1" applyAlignment="1">
      <alignment horizontal="left" vertical="top" wrapText="1"/>
    </xf>
    <xf numFmtId="49" fontId="42" fillId="9" borderId="31" xfId="0" applyNumberFormat="1" applyFont="1" applyFill="1" applyBorder="1" applyAlignment="1">
      <alignment vertical="top" wrapText="1"/>
    </xf>
    <xf numFmtId="0" fontId="43" fillId="3" borderId="1" xfId="0" applyFont="1" applyFill="1" applyBorder="1" applyAlignment="1">
      <alignment horizontal="left" vertical="top" wrapText="1"/>
    </xf>
    <xf numFmtId="0" fontId="21" fillId="3" borderId="31" xfId="0" applyFont="1" applyFill="1" applyBorder="1" applyAlignment="1">
      <alignment vertical="top" wrapText="1"/>
    </xf>
    <xf numFmtId="0" fontId="25" fillId="3" borderId="1" xfId="0" applyFont="1" applyFill="1" applyBorder="1" applyAlignment="1">
      <alignment vertical="top" wrapText="1"/>
    </xf>
    <xf numFmtId="165" fontId="21" fillId="3" borderId="1" xfId="0" applyNumberFormat="1" applyFont="1" applyFill="1" applyBorder="1" applyAlignment="1">
      <alignment horizontal="left" vertical="top" wrapText="1"/>
    </xf>
    <xf numFmtId="0" fontId="21" fillId="3" borderId="1" xfId="0" applyFont="1" applyFill="1" applyBorder="1" applyAlignment="1">
      <alignment horizontal="right" vertical="top"/>
    </xf>
    <xf numFmtId="2" fontId="21" fillId="3" borderId="44" xfId="0" applyNumberFormat="1" applyFont="1" applyFill="1" applyBorder="1" applyAlignment="1">
      <alignment horizontal="right" vertical="top"/>
    </xf>
    <xf numFmtId="0" fontId="25" fillId="0" borderId="1" xfId="0" applyFont="1" applyBorder="1" applyAlignment="1">
      <alignment vertical="top" wrapText="1"/>
    </xf>
    <xf numFmtId="10" fontId="21" fillId="3" borderId="1" xfId="0" applyNumberFormat="1" applyFont="1" applyFill="1" applyBorder="1" applyAlignment="1">
      <alignment horizontal="left" vertical="top" wrapText="1"/>
    </xf>
    <xf numFmtId="0" fontId="44" fillId="0" borderId="1" xfId="0" applyFont="1" applyBorder="1" applyAlignment="1">
      <alignment horizontal="right" vertical="top"/>
    </xf>
    <xf numFmtId="0" fontId="18" fillId="4" borderId="31" xfId="0" applyFont="1" applyFill="1" applyBorder="1" applyAlignment="1">
      <alignment vertical="top"/>
    </xf>
    <xf numFmtId="10" fontId="43" fillId="3" borderId="1" xfId="0" applyNumberFormat="1" applyFont="1" applyFill="1" applyBorder="1" applyAlignment="1">
      <alignment horizontal="left" vertical="top" wrapText="1"/>
    </xf>
    <xf numFmtId="10" fontId="43" fillId="3" borderId="36" xfId="0" applyNumberFormat="1" applyFont="1" applyFill="1" applyBorder="1" applyAlignment="1">
      <alignment horizontal="left" vertical="top" wrapText="1"/>
    </xf>
    <xf numFmtId="2" fontId="21" fillId="0" borderId="45" xfId="0" applyNumberFormat="1" applyFont="1" applyBorder="1" applyAlignment="1">
      <alignment horizontal="right" vertical="top" wrapText="1"/>
    </xf>
    <xf numFmtId="9" fontId="21" fillId="3" borderId="47" xfId="0" applyNumberFormat="1" applyFont="1" applyFill="1" applyBorder="1" applyAlignment="1">
      <alignment horizontal="left" vertical="top" wrapText="1"/>
    </xf>
    <xf numFmtId="0" fontId="21" fillId="3" borderId="47" xfId="0" applyFont="1" applyFill="1" applyBorder="1" applyAlignment="1">
      <alignment horizontal="right" vertical="top"/>
    </xf>
    <xf numFmtId="10" fontId="21" fillId="2" borderId="48" xfId="0" applyNumberFormat="1" applyFont="1" applyFill="1" applyBorder="1" applyAlignment="1">
      <alignment horizontal="left" vertical="top" wrapText="1"/>
    </xf>
    <xf numFmtId="166" fontId="21" fillId="2" borderId="48" xfId="0" applyNumberFormat="1" applyFont="1" applyFill="1" applyBorder="1" applyAlignment="1">
      <alignment horizontal="right" vertical="top" wrapText="1"/>
    </xf>
    <xf numFmtId="0" fontId="21" fillId="2" borderId="48" xfId="0" applyFont="1" applyFill="1" applyBorder="1" applyAlignment="1">
      <alignment horizontal="right" vertical="top"/>
    </xf>
    <xf numFmtId="2" fontId="21" fillId="2" borderId="48" xfId="0" applyNumberFormat="1" applyFont="1" applyFill="1" applyBorder="1" applyAlignment="1">
      <alignment horizontal="right" vertical="top" wrapText="1"/>
    </xf>
    <xf numFmtId="10" fontId="18" fillId="7" borderId="58" xfId="0" applyNumberFormat="1" applyFont="1" applyFill="1" applyBorder="1" applyAlignment="1">
      <alignment horizontal="left" vertical="top" wrapText="1"/>
    </xf>
    <xf numFmtId="166" fontId="18" fillId="7" borderId="58" xfId="0" applyNumberFormat="1" applyFont="1" applyFill="1" applyBorder="1" applyAlignment="1">
      <alignment horizontal="right" vertical="top" wrapText="1"/>
    </xf>
    <xf numFmtId="2" fontId="18" fillId="7" borderId="59" xfId="0" applyNumberFormat="1" applyFont="1" applyFill="1" applyBorder="1" applyAlignment="1">
      <alignment horizontal="right" vertical="top" wrapText="1"/>
    </xf>
    <xf numFmtId="0" fontId="27" fillId="2" borderId="29" xfId="0" applyFont="1" applyFill="1" applyBorder="1" applyAlignment="1">
      <alignment vertical="top" wrapText="1"/>
    </xf>
    <xf numFmtId="0" fontId="25" fillId="2" borderId="29" xfId="0" applyFont="1" applyFill="1" applyBorder="1" applyAlignment="1">
      <alignment vertical="top" wrapText="1"/>
    </xf>
    <xf numFmtId="10" fontId="21" fillId="2" borderId="29" xfId="0" applyNumberFormat="1" applyFont="1" applyFill="1" applyBorder="1" applyAlignment="1">
      <alignment horizontal="left" vertical="top" wrapText="1"/>
    </xf>
    <xf numFmtId="166" fontId="21" fillId="2" borderId="29" xfId="0" applyNumberFormat="1" applyFont="1" applyFill="1" applyBorder="1" applyAlignment="1">
      <alignment horizontal="right" vertical="top" wrapText="1"/>
    </xf>
    <xf numFmtId="0" fontId="21" fillId="2" borderId="29" xfId="0" applyFont="1" applyFill="1" applyBorder="1" applyAlignment="1">
      <alignment horizontal="right" vertical="top"/>
    </xf>
    <xf numFmtId="2" fontId="21" fillId="2" borderId="29" xfId="0" applyNumberFormat="1" applyFont="1" applyFill="1" applyBorder="1" applyAlignment="1">
      <alignment horizontal="right" vertical="top" wrapText="1"/>
    </xf>
    <xf numFmtId="0" fontId="44" fillId="0" borderId="1" xfId="0" applyFont="1" applyBorder="1" applyAlignment="1">
      <alignment vertical="top" wrapText="1"/>
    </xf>
    <xf numFmtId="0" fontId="21" fillId="10" borderId="1" xfId="0" applyFont="1" applyFill="1" applyBorder="1" applyAlignment="1">
      <alignment horizontal="right" vertical="top" wrapText="1"/>
    </xf>
    <xf numFmtId="2" fontId="21" fillId="0" borderId="1" xfId="0" applyNumberFormat="1" applyFont="1" applyBorder="1" applyAlignment="1">
      <alignment horizontal="right" vertical="top" wrapText="1"/>
    </xf>
    <xf numFmtId="0" fontId="21" fillId="0" borderId="52" xfId="0" applyFont="1" applyBorder="1" applyAlignment="1">
      <alignment vertical="top" wrapText="1"/>
    </xf>
    <xf numFmtId="0" fontId="25" fillId="0" borderId="52" xfId="0" applyFont="1" applyBorder="1" applyAlignment="1">
      <alignment vertical="top" wrapText="1"/>
    </xf>
    <xf numFmtId="10" fontId="21" fillId="3" borderId="52" xfId="0" applyNumberFormat="1" applyFont="1" applyFill="1" applyBorder="1" applyAlignment="1">
      <alignment horizontal="left" vertical="top"/>
    </xf>
    <xf numFmtId="2" fontId="21" fillId="0" borderId="52" xfId="0" applyNumberFormat="1" applyFont="1" applyBorder="1" applyAlignment="1">
      <alignment horizontal="right" vertical="top"/>
    </xf>
    <xf numFmtId="10" fontId="18" fillId="7" borderId="39" xfId="0" applyNumberFormat="1" applyFont="1" applyFill="1" applyBorder="1" applyAlignment="1">
      <alignment horizontal="left" vertical="top"/>
    </xf>
    <xf numFmtId="0" fontId="21" fillId="5" borderId="31" xfId="0" applyFont="1" applyFill="1" applyBorder="1" applyAlignment="1">
      <alignment vertical="top" wrapText="1"/>
    </xf>
    <xf numFmtId="0" fontId="45" fillId="5" borderId="1" xfId="0" applyFont="1" applyFill="1" applyBorder="1" applyAlignment="1">
      <alignment vertical="top" wrapText="1"/>
    </xf>
    <xf numFmtId="10" fontId="46" fillId="3" borderId="1" xfId="0" applyNumberFormat="1" applyFont="1" applyFill="1" applyBorder="1" applyAlignment="1">
      <alignment horizontal="left" vertical="top"/>
    </xf>
    <xf numFmtId="0" fontId="21" fillId="2" borderId="1" xfId="0" applyFont="1" applyFill="1" applyBorder="1" applyAlignment="1">
      <alignment horizontal="right" vertical="top"/>
    </xf>
    <xf numFmtId="2" fontId="28" fillId="2" borderId="44" xfId="0" applyNumberFormat="1" applyFont="1" applyFill="1" applyBorder="1" applyAlignment="1">
      <alignment horizontal="right" vertical="top"/>
    </xf>
    <xf numFmtId="0" fontId="29" fillId="2" borderId="1" xfId="0" applyFont="1" applyFill="1" applyBorder="1" applyAlignment="1">
      <alignment vertical="top" wrapText="1"/>
    </xf>
    <xf numFmtId="0" fontId="28" fillId="2" borderId="31" xfId="0" applyFont="1" applyFill="1" applyBorder="1" applyAlignment="1">
      <alignment vertical="top" wrapText="1"/>
    </xf>
    <xf numFmtId="0" fontId="21" fillId="2" borderId="34" xfId="0" applyFont="1" applyFill="1" applyBorder="1" applyAlignment="1">
      <alignment vertical="top" wrapText="1"/>
    </xf>
    <xf numFmtId="0" fontId="22" fillId="2" borderId="36" xfId="0" applyFont="1" applyFill="1" applyBorder="1" applyAlignment="1">
      <alignment vertical="top" wrapText="1"/>
    </xf>
    <xf numFmtId="0" fontId="21" fillId="2" borderId="36" xfId="0" applyFont="1" applyFill="1" applyBorder="1" applyAlignment="1">
      <alignment horizontal="right" vertical="top"/>
    </xf>
    <xf numFmtId="10" fontId="21" fillId="2" borderId="47" xfId="0" applyNumberFormat="1" applyFont="1" applyFill="1" applyBorder="1" applyAlignment="1">
      <alignment horizontal="left" vertical="top" wrapText="1"/>
    </xf>
    <xf numFmtId="2" fontId="21" fillId="0" borderId="47" xfId="0" applyNumberFormat="1" applyFont="1" applyBorder="1" applyAlignment="1">
      <alignment horizontal="right" vertical="top" wrapText="1"/>
    </xf>
    <xf numFmtId="0" fontId="21" fillId="3" borderId="1" xfId="0" applyFont="1" applyFill="1" applyBorder="1" applyAlignment="1">
      <alignment vertical="top" wrapText="1"/>
    </xf>
    <xf numFmtId="2" fontId="21" fillId="3" borderId="1" xfId="0" applyNumberFormat="1" applyFont="1" applyFill="1" applyBorder="1" applyAlignment="1">
      <alignment horizontal="right" vertical="top" wrapText="1"/>
    </xf>
    <xf numFmtId="0" fontId="21" fillId="0" borderId="0" xfId="0" applyFont="1" applyAlignment="1">
      <alignment horizontal="left" vertical="top"/>
    </xf>
    <xf numFmtId="0" fontId="48" fillId="2" borderId="42" xfId="0" applyFont="1" applyFill="1" applyBorder="1" applyAlignment="1">
      <alignment horizontal="left" vertical="top"/>
    </xf>
    <xf numFmtId="0" fontId="21" fillId="2" borderId="0" xfId="0" applyFont="1" applyFill="1" applyAlignment="1">
      <alignment horizontal="left" vertical="top"/>
    </xf>
    <xf numFmtId="0" fontId="21" fillId="2" borderId="2" xfId="0" applyFont="1" applyFill="1" applyBorder="1" applyAlignment="1">
      <alignment horizontal="left" vertical="top"/>
    </xf>
    <xf numFmtId="0" fontId="48" fillId="2" borderId="1" xfId="0" applyFont="1" applyFill="1" applyBorder="1" applyAlignment="1">
      <alignment horizontal="left" vertical="top"/>
    </xf>
    <xf numFmtId="0" fontId="21" fillId="2" borderId="1" xfId="0" applyFont="1" applyFill="1" applyBorder="1" applyAlignment="1">
      <alignment horizontal="left" vertical="top"/>
    </xf>
    <xf numFmtId="0" fontId="21" fillId="2" borderId="7" xfId="0" applyFont="1" applyFill="1" applyBorder="1" applyAlignment="1">
      <alignment horizontal="left" vertical="top"/>
    </xf>
    <xf numFmtId="0" fontId="18" fillId="2" borderId="2" xfId="0" applyFont="1" applyFill="1" applyBorder="1" applyAlignment="1">
      <alignment horizontal="left" wrapText="1"/>
    </xf>
    <xf numFmtId="0" fontId="49" fillId="2" borderId="1" xfId="0" applyFont="1" applyFill="1" applyBorder="1" applyAlignment="1">
      <alignment horizontal="left"/>
    </xf>
    <xf numFmtId="0" fontId="18" fillId="2" borderId="1" xfId="0" applyFont="1" applyFill="1" applyBorder="1" applyAlignment="1">
      <alignment horizontal="left"/>
    </xf>
    <xf numFmtId="0" fontId="18" fillId="2" borderId="7" xfId="0" applyFont="1" applyFill="1" applyBorder="1" applyAlignment="1">
      <alignment horizontal="left"/>
    </xf>
    <xf numFmtId="0" fontId="18" fillId="2" borderId="2" xfId="0" applyFont="1" applyFill="1" applyBorder="1" applyAlignment="1">
      <alignment horizontal="left"/>
    </xf>
    <xf numFmtId="0" fontId="18" fillId="2" borderId="2" xfId="0" applyFont="1" applyFill="1" applyBorder="1" applyAlignment="1">
      <alignment horizontal="left" vertical="top"/>
    </xf>
    <xf numFmtId="0" fontId="49" fillId="2" borderId="1" xfId="0" applyFont="1" applyFill="1" applyBorder="1" applyAlignment="1">
      <alignment horizontal="left" vertical="top"/>
    </xf>
    <xf numFmtId="0" fontId="18" fillId="2" borderId="7" xfId="0" applyFont="1" applyFill="1" applyBorder="1" applyAlignment="1">
      <alignment horizontal="left" vertical="top"/>
    </xf>
    <xf numFmtId="0" fontId="18" fillId="2" borderId="2" xfId="0" applyFont="1" applyFill="1" applyBorder="1" applyAlignment="1">
      <alignment horizontal="left" vertical="top" wrapText="1"/>
    </xf>
    <xf numFmtId="2" fontId="21" fillId="2" borderId="2" xfId="0" applyNumberFormat="1" applyFont="1" applyFill="1" applyBorder="1" applyAlignment="1">
      <alignment horizontal="left" vertical="top"/>
    </xf>
    <xf numFmtId="0" fontId="44" fillId="2" borderId="2" xfId="0" applyFont="1" applyFill="1" applyBorder="1" applyAlignment="1">
      <alignment horizontal="right" vertical="top" wrapText="1"/>
    </xf>
    <xf numFmtId="0" fontId="27" fillId="2" borderId="1" xfId="0" applyFont="1" applyFill="1" applyBorder="1" applyAlignment="1">
      <alignment horizontal="left" vertical="top"/>
    </xf>
    <xf numFmtId="0" fontId="44" fillId="3" borderId="1" xfId="0" applyFont="1" applyFill="1" applyBorder="1" applyAlignment="1">
      <alignment horizontal="left" vertical="top" wrapText="1"/>
    </xf>
    <xf numFmtId="0" fontId="44" fillId="2" borderId="1" xfId="0" applyFont="1" applyFill="1" applyBorder="1" applyAlignment="1">
      <alignment horizontal="right" vertical="top"/>
    </xf>
    <xf numFmtId="0" fontId="44" fillId="2" borderId="1" xfId="0" applyFont="1" applyFill="1" applyBorder="1" applyAlignment="1">
      <alignment horizontal="left" vertical="top"/>
    </xf>
    <xf numFmtId="2" fontId="18" fillId="2" borderId="2" xfId="0" applyNumberFormat="1" applyFont="1" applyFill="1" applyBorder="1" applyAlignment="1">
      <alignment horizontal="left" vertical="top"/>
    </xf>
    <xf numFmtId="2" fontId="21" fillId="2" borderId="1" xfId="0" applyNumberFormat="1" applyFont="1" applyFill="1" applyBorder="1" applyAlignment="1">
      <alignment horizontal="left" vertical="top"/>
    </xf>
    <xf numFmtId="0" fontId="50" fillId="2" borderId="1" xfId="0" applyFont="1" applyFill="1" applyBorder="1" applyAlignment="1">
      <alignment horizontal="left" vertical="top"/>
    </xf>
    <xf numFmtId="2" fontId="28" fillId="2" borderId="1" xfId="0" applyNumberFormat="1" applyFont="1" applyFill="1" applyBorder="1" applyAlignment="1">
      <alignment horizontal="right" vertical="top"/>
    </xf>
    <xf numFmtId="2" fontId="48" fillId="2" borderId="1" xfId="0" applyNumberFormat="1" applyFont="1" applyFill="1" applyBorder="1" applyAlignment="1">
      <alignment horizontal="left" vertical="top"/>
    </xf>
    <xf numFmtId="2" fontId="18" fillId="4" borderId="1" xfId="0" applyNumberFormat="1" applyFont="1" applyFill="1" applyBorder="1" applyAlignment="1">
      <alignment horizontal="right" vertical="top"/>
    </xf>
    <xf numFmtId="10" fontId="48" fillId="2" borderId="1" xfId="0" applyNumberFormat="1" applyFont="1" applyFill="1" applyBorder="1" applyAlignment="1">
      <alignment horizontal="left" vertical="top"/>
    </xf>
    <xf numFmtId="0" fontId="46" fillId="2" borderId="1" xfId="0" applyFont="1" applyFill="1" applyBorder="1" applyAlignment="1">
      <alignment horizontal="left" vertical="top"/>
    </xf>
    <xf numFmtId="0" fontId="21" fillId="3" borderId="7" xfId="0" applyFont="1" applyFill="1" applyBorder="1" applyAlignment="1">
      <alignment horizontal="left" vertical="top"/>
    </xf>
    <xf numFmtId="0" fontId="51" fillId="2" borderId="1" xfId="0" applyFont="1" applyFill="1" applyBorder="1" applyAlignment="1">
      <alignment horizontal="left" vertical="top"/>
    </xf>
    <xf numFmtId="4" fontId="48" fillId="2" borderId="1" xfId="0" applyNumberFormat="1" applyFont="1" applyFill="1" applyBorder="1" applyAlignment="1">
      <alignment horizontal="left" vertical="top"/>
    </xf>
    <xf numFmtId="2" fontId="21" fillId="3" borderId="1" xfId="0" applyNumberFormat="1" applyFont="1" applyFill="1" applyBorder="1" applyAlignment="1">
      <alignment horizontal="left" vertical="top"/>
    </xf>
    <xf numFmtId="0" fontId="48" fillId="2" borderId="0" xfId="0" applyFont="1" applyFill="1" applyAlignment="1">
      <alignment horizontal="left" vertical="top"/>
    </xf>
    <xf numFmtId="2" fontId="52" fillId="2" borderId="0" xfId="0" applyNumberFormat="1" applyFont="1" applyFill="1" applyAlignment="1">
      <alignment horizontal="left" vertical="top"/>
    </xf>
    <xf numFmtId="0" fontId="21" fillId="0" borderId="0" xfId="0" applyFont="1" applyAlignment="1">
      <alignment vertical="top" wrapText="1"/>
    </xf>
    <xf numFmtId="0" fontId="25" fillId="0" borderId="0" xfId="0" applyFont="1" applyAlignment="1">
      <alignment vertical="top" wrapText="1"/>
    </xf>
    <xf numFmtId="0" fontId="21" fillId="0" borderId="0" xfId="0" applyFont="1" applyAlignment="1">
      <alignment horizontal="right" vertical="top"/>
    </xf>
    <xf numFmtId="0" fontId="21" fillId="0" borderId="0" xfId="0" applyFont="1" applyAlignment="1">
      <alignment horizontal="left" vertical="top" wrapText="1"/>
    </xf>
    <xf numFmtId="2" fontId="21" fillId="0" borderId="0" xfId="0" applyNumberFormat="1" applyFont="1" applyAlignment="1">
      <alignment horizontal="left" vertical="top"/>
    </xf>
    <xf numFmtId="0" fontId="21" fillId="2" borderId="60" xfId="0" applyFont="1" applyFill="1" applyBorder="1" applyAlignment="1">
      <alignment horizontal="left" vertical="top"/>
    </xf>
    <xf numFmtId="0" fontId="48" fillId="2" borderId="60" xfId="0" applyFont="1" applyFill="1" applyBorder="1" applyAlignment="1">
      <alignment horizontal="left" vertical="top"/>
    </xf>
    <xf numFmtId="0" fontId="21" fillId="0" borderId="1" xfId="0" applyFont="1" applyBorder="1" applyAlignment="1">
      <alignment vertical="top" wrapText="1"/>
    </xf>
    <xf numFmtId="0" fontId="21" fillId="0" borderId="1" xfId="0" applyFont="1" applyBorder="1" applyAlignment="1">
      <alignment horizontal="left" vertical="top"/>
    </xf>
    <xf numFmtId="0" fontId="21" fillId="0" borderId="1" xfId="0" applyFont="1" applyBorder="1" applyAlignment="1">
      <alignment horizontal="right" vertical="top"/>
    </xf>
    <xf numFmtId="0" fontId="21" fillId="0" borderId="1" xfId="0" applyFont="1" applyBorder="1" applyAlignment="1">
      <alignment horizontal="left" vertical="top" wrapText="1"/>
    </xf>
    <xf numFmtId="2" fontId="21" fillId="0" borderId="1" xfId="0" applyNumberFormat="1" applyFont="1" applyBorder="1" applyAlignment="1">
      <alignment horizontal="left" vertical="top"/>
    </xf>
    <xf numFmtId="1" fontId="21" fillId="2" borderId="1" xfId="0" applyNumberFormat="1" applyFont="1" applyFill="1" applyBorder="1" applyAlignment="1" applyProtection="1">
      <alignment vertical="top" wrapText="1"/>
    </xf>
    <xf numFmtId="10" fontId="21" fillId="12" borderId="36" xfId="0" applyNumberFormat="1" applyFont="1" applyFill="1" applyBorder="1" applyAlignment="1" applyProtection="1">
      <alignment vertical="top" wrapText="1"/>
      <protection locked="0"/>
    </xf>
    <xf numFmtId="1" fontId="0" fillId="12" borderId="1" xfId="0" applyNumberFormat="1" applyFill="1" applyBorder="1" applyAlignment="1" applyProtection="1">
      <alignment vertical="top" wrapText="1"/>
      <protection locked="0"/>
    </xf>
    <xf numFmtId="0" fontId="4" fillId="2" borderId="8" xfId="0" applyFont="1" applyFill="1" applyBorder="1" applyAlignment="1" applyProtection="1">
      <alignment vertical="top" wrapText="1"/>
    </xf>
    <xf numFmtId="2" fontId="4" fillId="2" borderId="8" xfId="0" applyNumberFormat="1" applyFont="1" applyFill="1" applyBorder="1" applyAlignment="1" applyProtection="1">
      <alignment horizontal="center" vertical="top"/>
    </xf>
    <xf numFmtId="1" fontId="4" fillId="6" borderId="8" xfId="0" applyNumberFormat="1" applyFont="1" applyFill="1" applyBorder="1" applyAlignment="1" applyProtection="1">
      <alignment horizontal="center" vertical="center"/>
      <protection locked="0"/>
    </xf>
    <xf numFmtId="167" fontId="4" fillId="6" borderId="8" xfId="0" applyNumberFormat="1" applyFont="1" applyFill="1" applyBorder="1" applyAlignment="1" applyProtection="1">
      <alignment horizontal="center" vertical="center"/>
      <protection locked="0"/>
    </xf>
    <xf numFmtId="10" fontId="0" fillId="2" borderId="1" xfId="0" applyNumberFormat="1" applyFill="1" applyBorder="1" applyAlignment="1" applyProtection="1">
      <alignment vertical="top" wrapText="1"/>
    </xf>
    <xf numFmtId="10" fontId="0" fillId="2" borderId="36" xfId="0" applyNumberFormat="1" applyFill="1" applyBorder="1" applyAlignment="1" applyProtection="1">
      <alignment vertical="top" wrapText="1"/>
    </xf>
    <xf numFmtId="2" fontId="4" fillId="2" borderId="2" xfId="0" applyNumberFormat="1" applyFont="1" applyFill="1" applyBorder="1" applyAlignment="1">
      <alignment horizontal="left" vertical="center"/>
    </xf>
    <xf numFmtId="0" fontId="5" fillId="2" borderId="1" xfId="0" applyFont="1" applyFill="1" applyBorder="1" applyAlignment="1">
      <alignment horizontal="left" vertical="center"/>
    </xf>
    <xf numFmtId="0" fontId="4" fillId="2" borderId="1" xfId="0" applyFont="1" applyFill="1" applyBorder="1" applyAlignment="1">
      <alignment horizontal="left" vertical="center"/>
    </xf>
    <xf numFmtId="0" fontId="4" fillId="2" borderId="7" xfId="0" applyFont="1" applyFill="1" applyBorder="1" applyAlignment="1">
      <alignment horizontal="left" vertical="center"/>
    </xf>
    <xf numFmtId="0" fontId="6" fillId="2" borderId="0" xfId="0" applyFont="1" applyFill="1" applyBorder="1" applyAlignment="1">
      <alignment horizontal="left" vertical="center"/>
    </xf>
    <xf numFmtId="0" fontId="4" fillId="2" borderId="0" xfId="0" applyFont="1" applyFill="1" applyBorder="1" applyAlignment="1">
      <alignment horizontal="left" vertical="center"/>
    </xf>
    <xf numFmtId="0" fontId="4" fillId="2" borderId="2" xfId="0" applyFont="1" applyFill="1" applyBorder="1" applyAlignment="1">
      <alignment horizontal="left" vertical="center"/>
    </xf>
    <xf numFmtId="0" fontId="4" fillId="0" borderId="1" xfId="0" applyFont="1" applyBorder="1" applyAlignment="1">
      <alignment horizontal="left" vertical="center"/>
    </xf>
    <xf numFmtId="2" fontId="4" fillId="6" borderId="8" xfId="0" applyNumberFormat="1" applyFont="1" applyFill="1" applyBorder="1" applyAlignment="1" applyProtection="1">
      <alignment horizontal="center" vertical="center"/>
      <protection locked="0"/>
    </xf>
    <xf numFmtId="0" fontId="1" fillId="2" borderId="2" xfId="0" applyFont="1" applyFill="1" applyBorder="1" applyAlignment="1">
      <alignment horizontal="left" vertical="center"/>
    </xf>
    <xf numFmtId="0" fontId="2" fillId="2" borderId="1" xfId="0" applyFont="1" applyFill="1" applyBorder="1" applyAlignment="1">
      <alignment horizontal="left" vertical="center"/>
    </xf>
    <xf numFmtId="0" fontId="1" fillId="2" borderId="1" xfId="0" applyFont="1" applyFill="1" applyBorder="1" applyAlignment="1">
      <alignment horizontal="left" vertical="center"/>
    </xf>
    <xf numFmtId="0" fontId="1" fillId="2" borderId="7" xfId="0" applyFont="1" applyFill="1" applyBorder="1" applyAlignment="1">
      <alignment horizontal="left" vertical="center"/>
    </xf>
    <xf numFmtId="0" fontId="3" fillId="2" borderId="0" xfId="0" applyFont="1" applyFill="1" applyBorder="1" applyAlignment="1">
      <alignment horizontal="left" vertical="center"/>
    </xf>
    <xf numFmtId="0" fontId="1" fillId="2" borderId="0" xfId="0" applyFont="1" applyFill="1" applyBorder="1" applyAlignment="1">
      <alignment horizontal="left" vertical="center"/>
    </xf>
    <xf numFmtId="0" fontId="1" fillId="0" borderId="1" xfId="0" applyFont="1" applyBorder="1" applyAlignment="1">
      <alignment horizontal="left" vertical="center"/>
    </xf>
    <xf numFmtId="2" fontId="1" fillId="2" borderId="2" xfId="0" applyNumberFormat="1" applyFont="1" applyFill="1" applyBorder="1" applyAlignment="1">
      <alignment horizontal="left" vertical="center"/>
    </xf>
    <xf numFmtId="0" fontId="1" fillId="2" borderId="19"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1" fillId="2" borderId="0" xfId="0" applyFont="1" applyFill="1" applyBorder="1" applyAlignment="1" applyProtection="1">
      <alignment horizontal="left" vertical="center"/>
    </xf>
    <xf numFmtId="0" fontId="1" fillId="2" borderId="0" xfId="0" applyFont="1" applyFill="1" applyBorder="1" applyAlignment="1" applyProtection="1">
      <alignment horizontal="right" vertical="center" wrapText="1"/>
    </xf>
    <xf numFmtId="2" fontId="1" fillId="2" borderId="18" xfId="0" applyNumberFormat="1" applyFont="1" applyFill="1" applyBorder="1" applyAlignment="1" applyProtection="1">
      <alignment horizontal="right" vertical="center"/>
    </xf>
    <xf numFmtId="0" fontId="1" fillId="0" borderId="19" xfId="0" applyFont="1" applyBorder="1" applyAlignment="1" applyProtection="1">
      <alignment vertical="center" wrapText="1"/>
    </xf>
    <xf numFmtId="0" fontId="7" fillId="0" borderId="0" xfId="0" applyFont="1" applyBorder="1" applyAlignment="1" applyProtection="1">
      <alignment vertical="center" wrapText="1"/>
    </xf>
    <xf numFmtId="10" fontId="1" fillId="2" borderId="0" xfId="0" applyNumberFormat="1" applyFont="1" applyFill="1" applyBorder="1" applyAlignment="1" applyProtection="1">
      <alignment horizontal="left" vertical="center" wrapText="1"/>
    </xf>
    <xf numFmtId="0" fontId="1" fillId="0" borderId="0" xfId="0" applyFont="1" applyBorder="1" applyAlignment="1" applyProtection="1">
      <alignment horizontal="right" vertical="center" wrapText="1"/>
    </xf>
    <xf numFmtId="2" fontId="1" fillId="0" borderId="18" xfId="0" applyNumberFormat="1" applyFont="1" applyBorder="1" applyAlignment="1" applyProtection="1">
      <alignment horizontal="right" vertical="center"/>
    </xf>
    <xf numFmtId="0" fontId="10" fillId="2" borderId="1" xfId="0" applyFont="1" applyFill="1" applyBorder="1" applyAlignment="1">
      <alignment horizontal="left" vertical="center"/>
    </xf>
    <xf numFmtId="1" fontId="21" fillId="2" borderId="1" xfId="0" applyNumberFormat="1" applyFont="1" applyFill="1" applyBorder="1" applyAlignment="1" applyProtection="1">
      <alignment horizontal="right" vertical="top" wrapText="1"/>
    </xf>
    <xf numFmtId="1" fontId="4" fillId="2" borderId="8" xfId="0" applyNumberFormat="1" applyFont="1" applyFill="1" applyBorder="1" applyAlignment="1" applyProtection="1">
      <alignment horizontal="center" vertical="center"/>
    </xf>
    <xf numFmtId="1" fontId="21" fillId="12" borderId="54" xfId="0" applyNumberFormat="1" applyFont="1" applyFill="1" applyBorder="1" applyAlignment="1" applyProtection="1">
      <alignment horizontal="right" vertical="top" wrapText="1"/>
      <protection locked="0"/>
    </xf>
    <xf numFmtId="0" fontId="19" fillId="2" borderId="32" xfId="0" applyFont="1" applyFill="1" applyBorder="1" applyAlignment="1" applyProtection="1">
      <alignment vertical="top" wrapText="1"/>
    </xf>
    <xf numFmtId="0" fontId="19" fillId="2" borderId="35" xfId="0" applyFont="1" applyFill="1" applyBorder="1" applyAlignment="1" applyProtection="1">
      <alignment vertical="top" wrapText="1"/>
    </xf>
    <xf numFmtId="1" fontId="21" fillId="2" borderId="1" xfId="0" applyNumberFormat="1" applyFont="1" applyFill="1" applyBorder="1" applyAlignment="1" applyProtection="1">
      <alignment vertical="top"/>
    </xf>
    <xf numFmtId="1" fontId="21" fillId="2" borderId="36" xfId="0" applyNumberFormat="1" applyFont="1" applyFill="1" applyBorder="1" applyAlignment="1" applyProtection="1">
      <alignment vertical="top"/>
    </xf>
    <xf numFmtId="1" fontId="0" fillId="2" borderId="1" xfId="0" applyNumberFormat="1" applyFill="1" applyBorder="1" applyAlignment="1" applyProtection="1">
      <alignment vertical="top" wrapText="1"/>
    </xf>
    <xf numFmtId="7" fontId="21" fillId="2" borderId="1" xfId="1" applyNumberFormat="1" applyFont="1" applyFill="1" applyBorder="1" applyAlignment="1" applyProtection="1">
      <alignment horizontal="right" vertical="top" wrapText="1"/>
    </xf>
    <xf numFmtId="1" fontId="21" fillId="2" borderId="36" xfId="0" applyNumberFormat="1" applyFont="1" applyFill="1" applyBorder="1" applyAlignment="1" applyProtection="1">
      <alignment vertical="top" wrapText="1"/>
    </xf>
    <xf numFmtId="0" fontId="27" fillId="2" borderId="0" xfId="0" applyFont="1" applyFill="1" applyAlignment="1">
      <alignment horizontal="left" vertical="top"/>
    </xf>
    <xf numFmtId="0" fontId="27" fillId="0" borderId="0" xfId="0" applyFont="1" applyAlignment="1">
      <alignment vertical="top" wrapText="1"/>
    </xf>
    <xf numFmtId="0" fontId="27" fillId="0" borderId="0" xfId="0" applyFont="1" applyAlignment="1">
      <alignment horizontal="left" vertical="top" wrapText="1"/>
    </xf>
    <xf numFmtId="0" fontId="21" fillId="0" borderId="0" xfId="0" applyFont="1" applyBorder="1" applyAlignment="1">
      <alignment horizontal="left" vertical="top" wrapText="1"/>
    </xf>
    <xf numFmtId="2" fontId="21" fillId="0" borderId="18" xfId="0" applyNumberFormat="1" applyFont="1" applyBorder="1" applyAlignment="1">
      <alignment horizontal="left" vertical="top"/>
    </xf>
    <xf numFmtId="0" fontId="64" fillId="0" borderId="0" xfId="0" applyFont="1" applyBorder="1" applyAlignment="1">
      <alignment vertical="top" wrapText="1"/>
    </xf>
    <xf numFmtId="0" fontId="64" fillId="0" borderId="0" xfId="0" applyFont="1" applyBorder="1" applyAlignment="1">
      <alignment horizontal="left" vertical="top"/>
    </xf>
    <xf numFmtId="0" fontId="64" fillId="0" borderId="0" xfId="0" applyFont="1" applyBorder="1" applyAlignment="1">
      <alignment horizontal="right" vertical="top"/>
    </xf>
    <xf numFmtId="0" fontId="27" fillId="0" borderId="0" xfId="0" applyFont="1" applyBorder="1" applyAlignment="1">
      <alignment vertical="top" wrapText="1"/>
    </xf>
    <xf numFmtId="0" fontId="64" fillId="0" borderId="13" xfId="0" applyFont="1" applyBorder="1" applyAlignment="1">
      <alignment vertical="top" wrapText="1"/>
    </xf>
    <xf numFmtId="0" fontId="64" fillId="0" borderId="13" xfId="0" applyFont="1" applyBorder="1" applyAlignment="1">
      <alignment horizontal="left" vertical="top"/>
    </xf>
    <xf numFmtId="0" fontId="64" fillId="0" borderId="13" xfId="0" applyFont="1" applyBorder="1" applyAlignment="1">
      <alignment horizontal="right" vertical="top"/>
    </xf>
    <xf numFmtId="0" fontId="21" fillId="0" borderId="13" xfId="0" applyFont="1" applyBorder="1" applyAlignment="1">
      <alignment horizontal="left" vertical="top" wrapText="1"/>
    </xf>
    <xf numFmtId="2" fontId="21" fillId="0" borderId="14" xfId="0" applyNumberFormat="1" applyFont="1" applyBorder="1" applyAlignment="1">
      <alignment horizontal="left" vertical="top"/>
    </xf>
    <xf numFmtId="0" fontId="28" fillId="0" borderId="19" xfId="0" applyFont="1" applyBorder="1" applyAlignment="1">
      <alignment vertical="top" wrapText="1"/>
    </xf>
    <xf numFmtId="0" fontId="28" fillId="0" borderId="19" xfId="0" applyFont="1" applyBorder="1" applyAlignment="1">
      <alignment horizontal="left" vertical="top" wrapText="1"/>
    </xf>
    <xf numFmtId="0" fontId="28" fillId="0" borderId="61" xfId="0" applyFont="1" applyBorder="1" applyAlignment="1">
      <alignment vertical="top" wrapText="1"/>
    </xf>
    <xf numFmtId="0" fontId="21" fillId="11" borderId="52" xfId="0" applyFont="1" applyFill="1" applyBorder="1" applyAlignment="1">
      <alignment vertical="top" wrapText="1"/>
    </xf>
    <xf numFmtId="0" fontId="25" fillId="11" borderId="52" xfId="0" applyFont="1" applyFill="1" applyBorder="1" applyAlignment="1">
      <alignment vertical="top" wrapText="1"/>
    </xf>
    <xf numFmtId="0" fontId="21" fillId="11" borderId="52" xfId="0" applyFont="1" applyFill="1" applyBorder="1" applyAlignment="1">
      <alignment horizontal="left" vertical="top" wrapText="1"/>
    </xf>
    <xf numFmtId="10" fontId="21" fillId="11" borderId="52" xfId="0" applyNumberFormat="1" applyFont="1" applyFill="1" applyBorder="1" applyAlignment="1">
      <alignment horizontal="right" vertical="top" wrapText="1"/>
    </xf>
    <xf numFmtId="2" fontId="21" fillId="11" borderId="52" xfId="0" applyNumberFormat="1" applyFont="1" applyFill="1" applyBorder="1" applyAlignment="1">
      <alignment horizontal="right" vertical="top" wrapText="1"/>
    </xf>
    <xf numFmtId="0" fontId="18" fillId="6" borderId="62" xfId="0" applyFont="1" applyFill="1" applyBorder="1" applyAlignment="1">
      <alignment vertical="top" wrapText="1"/>
    </xf>
    <xf numFmtId="0" fontId="25" fillId="6" borderId="35" xfId="0" applyFont="1" applyFill="1" applyBorder="1" applyAlignment="1">
      <alignment vertical="top" wrapText="1"/>
    </xf>
    <xf numFmtId="0" fontId="21" fillId="6" borderId="35" xfId="0" applyFont="1" applyFill="1" applyBorder="1" applyAlignment="1">
      <alignment horizontal="left" vertical="top"/>
    </xf>
    <xf numFmtId="0" fontId="21" fillId="6" borderId="35" xfId="0" applyFont="1" applyFill="1" applyBorder="1" applyAlignment="1">
      <alignment horizontal="right" vertical="top" wrapText="1"/>
    </xf>
    <xf numFmtId="2" fontId="47" fillId="6" borderId="35" xfId="0" applyNumberFormat="1" applyFont="1" applyFill="1" applyBorder="1" applyAlignment="1">
      <alignment horizontal="right" vertical="top"/>
    </xf>
    <xf numFmtId="2" fontId="26" fillId="2" borderId="37" xfId="0" applyNumberFormat="1" applyFont="1" applyFill="1" applyBorder="1" applyAlignment="1">
      <alignment horizontal="right" vertical="top"/>
    </xf>
    <xf numFmtId="0" fontId="18" fillId="6" borderId="63" xfId="0" applyFont="1" applyFill="1" applyBorder="1" applyAlignment="1">
      <alignment vertical="top" wrapText="1"/>
    </xf>
    <xf numFmtId="2" fontId="27" fillId="6" borderId="9" xfId="0" applyNumberFormat="1" applyFont="1" applyFill="1" applyBorder="1" applyAlignment="1">
      <alignment horizontal="left" vertical="top"/>
    </xf>
    <xf numFmtId="0" fontId="21" fillId="6" borderId="64" xfId="0" applyFont="1" applyFill="1" applyBorder="1" applyAlignment="1">
      <alignment horizontal="left" vertical="top"/>
    </xf>
    <xf numFmtId="0" fontId="21" fillId="6" borderId="64" xfId="0" applyFont="1" applyFill="1" applyBorder="1" applyAlignment="1">
      <alignment horizontal="right" vertical="top" wrapText="1"/>
    </xf>
    <xf numFmtId="2" fontId="47" fillId="6" borderId="64" xfId="0" applyNumberFormat="1" applyFont="1" applyFill="1" applyBorder="1" applyAlignment="1">
      <alignment horizontal="right" vertical="top"/>
    </xf>
    <xf numFmtId="2" fontId="26" fillId="2" borderId="65" xfId="0" applyNumberFormat="1" applyFont="1" applyFill="1" applyBorder="1" applyAlignment="1">
      <alignment horizontal="right" vertical="top"/>
    </xf>
    <xf numFmtId="0" fontId="66" fillId="7" borderId="39" xfId="0" applyFont="1" applyFill="1" applyBorder="1" applyAlignment="1">
      <alignment horizontal="center" vertical="top" wrapText="1"/>
    </xf>
    <xf numFmtId="0" fontId="4" fillId="0" borderId="0" xfId="0" applyFont="1" applyBorder="1" applyAlignment="1">
      <alignment horizontal="left"/>
    </xf>
    <xf numFmtId="0" fontId="4" fillId="0" borderId="0" xfId="0" applyFont="1" applyBorder="1" applyAlignment="1">
      <alignment horizontal="left" vertical="top"/>
    </xf>
    <xf numFmtId="0" fontId="1" fillId="0" borderId="5" xfId="0" applyFont="1" applyBorder="1" applyAlignment="1">
      <alignment horizontal="left" vertical="top"/>
    </xf>
    <xf numFmtId="0" fontId="4" fillId="0" borderId="0" xfId="0" applyFont="1" applyBorder="1" applyAlignment="1">
      <alignment horizontal="left" vertical="center"/>
    </xf>
    <xf numFmtId="0" fontId="1" fillId="0" borderId="0" xfId="0" applyFont="1" applyBorder="1" applyAlignment="1">
      <alignment horizontal="left" vertical="center"/>
    </xf>
    <xf numFmtId="49" fontId="18" fillId="2" borderId="1" xfId="0" applyNumberFormat="1" applyFont="1" applyFill="1" applyBorder="1" applyAlignment="1" applyProtection="1">
      <alignment horizontal="right" vertical="top" wrapText="1"/>
    </xf>
    <xf numFmtId="49" fontId="21" fillId="0" borderId="42" xfId="0" applyNumberFormat="1" applyFont="1" applyBorder="1" applyAlignment="1">
      <alignment horizontal="right" vertical="top" wrapText="1"/>
    </xf>
    <xf numFmtId="49" fontId="18" fillId="2" borderId="36" xfId="0" applyNumberFormat="1" applyFont="1" applyFill="1" applyBorder="1" applyAlignment="1" applyProtection="1">
      <alignment horizontal="right" vertical="top" wrapText="1"/>
    </xf>
    <xf numFmtId="2" fontId="18" fillId="7" borderId="30" xfId="0" applyNumberFormat="1" applyFont="1" applyFill="1" applyBorder="1" applyAlignment="1">
      <alignment vertical="top" wrapText="1"/>
    </xf>
    <xf numFmtId="2" fontId="18" fillId="2" borderId="43" xfId="0" applyNumberFormat="1" applyFont="1" applyFill="1" applyBorder="1" applyAlignment="1">
      <alignment horizontal="left" vertical="top"/>
    </xf>
    <xf numFmtId="2" fontId="27" fillId="0" borderId="18" xfId="0" applyNumberFormat="1" applyFont="1" applyBorder="1" applyAlignment="1">
      <alignment vertical="top" wrapText="1"/>
    </xf>
    <xf numFmtId="2" fontId="67" fillId="13" borderId="44" xfId="0" applyNumberFormat="1" applyFont="1" applyFill="1" applyBorder="1" applyAlignment="1" applyProtection="1">
      <alignment horizontal="center" vertical="top"/>
      <protection locked="0"/>
    </xf>
    <xf numFmtId="0" fontId="4" fillId="4" borderId="8"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0" fontId="1" fillId="0" borderId="8"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1" fillId="0" borderId="9" xfId="0" applyFont="1" applyBorder="1" applyAlignment="1" applyProtection="1">
      <alignment horizontal="left" vertical="center" wrapText="1"/>
    </xf>
    <xf numFmtId="0" fontId="1" fillId="0" borderId="15" xfId="0" applyFont="1" applyBorder="1" applyAlignment="1" applyProtection="1">
      <alignment horizontal="left" vertical="center" wrapText="1"/>
    </xf>
    <xf numFmtId="0" fontId="1" fillId="0" borderId="8" xfId="0" applyFont="1" applyBorder="1" applyAlignment="1">
      <alignment horizontal="left" vertical="center" wrapText="1"/>
    </xf>
    <xf numFmtId="0" fontId="1" fillId="0" borderId="8" xfId="0" applyFont="1" applyBorder="1" applyAlignment="1" applyProtection="1">
      <alignment horizontal="left" wrapText="1"/>
    </xf>
    <xf numFmtId="0" fontId="4" fillId="6" borderId="15" xfId="0" applyFont="1" applyFill="1" applyBorder="1" applyAlignment="1" applyProtection="1">
      <alignment horizontal="center" vertical="top"/>
      <protection locked="0"/>
    </xf>
    <xf numFmtId="0" fontId="4" fillId="6" borderId="8" xfId="0" applyFont="1" applyFill="1" applyBorder="1" applyAlignment="1" applyProtection="1">
      <alignment horizontal="center" vertical="top"/>
      <protection locked="0"/>
    </xf>
    <xf numFmtId="164" fontId="1" fillId="6" borderId="8" xfId="0" applyNumberFormat="1" applyFont="1" applyFill="1" applyBorder="1" applyAlignment="1" applyProtection="1">
      <alignment horizontal="left" vertical="top" wrapText="1"/>
      <protection locked="0"/>
    </xf>
    <xf numFmtId="164" fontId="1" fillId="6" borderId="20" xfId="0" applyNumberFormat="1"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center" wrapText="1"/>
    </xf>
    <xf numFmtId="0" fontId="1" fillId="2" borderId="0" xfId="0" applyFont="1" applyFill="1" applyBorder="1" applyAlignment="1" applyProtection="1">
      <alignment horizontal="left" vertical="top" wrapText="1"/>
    </xf>
    <xf numFmtId="0" fontId="1" fillId="2" borderId="8" xfId="0" applyFont="1" applyFill="1" applyBorder="1" applyAlignment="1" applyProtection="1">
      <alignment horizontal="left" vertical="top" wrapText="1"/>
    </xf>
    <xf numFmtId="0" fontId="1" fillId="2" borderId="3" xfId="0" applyFont="1" applyFill="1" applyBorder="1" applyAlignment="1" applyProtection="1">
      <alignment horizontal="center" vertical="top"/>
    </xf>
    <xf numFmtId="0" fontId="1" fillId="2" borderId="9" xfId="0" applyFont="1" applyFill="1" applyBorder="1" applyAlignment="1" applyProtection="1">
      <alignment horizontal="center" vertical="top"/>
    </xf>
    <xf numFmtId="0" fontId="1" fillId="2" borderId="15" xfId="0" applyFont="1" applyFill="1" applyBorder="1" applyAlignment="1" applyProtection="1">
      <alignment horizontal="center" vertical="top"/>
    </xf>
    <xf numFmtId="0" fontId="4" fillId="0" borderId="25" xfId="0" applyFont="1" applyBorder="1" applyAlignment="1" applyProtection="1">
      <alignment horizontal="center" vertical="top" wrapText="1"/>
    </xf>
    <xf numFmtId="0" fontId="4" fillId="0" borderId="26" xfId="0" applyFont="1" applyBorder="1" applyAlignment="1" applyProtection="1">
      <alignment horizontal="center" vertical="top" wrapText="1"/>
    </xf>
    <xf numFmtId="0" fontId="4" fillId="0" borderId="27" xfId="0" applyFont="1" applyBorder="1" applyAlignment="1" applyProtection="1">
      <alignment horizontal="center" vertical="top" wrapText="1"/>
    </xf>
    <xf numFmtId="0" fontId="4" fillId="4" borderId="4"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xf>
    <xf numFmtId="0" fontId="1" fillId="2" borderId="3" xfId="0" applyFont="1" applyFill="1" applyBorder="1" applyAlignment="1" applyProtection="1">
      <alignment horizontal="center" vertical="top" wrapText="1"/>
    </xf>
    <xf numFmtId="0" fontId="1" fillId="2" borderId="9" xfId="0" applyFont="1" applyFill="1" applyBorder="1" applyAlignment="1" applyProtection="1">
      <alignment horizontal="center" vertical="top" wrapText="1"/>
    </xf>
    <xf numFmtId="0" fontId="1" fillId="2" borderId="15" xfId="0" applyFont="1" applyFill="1" applyBorder="1" applyAlignment="1" applyProtection="1">
      <alignment horizontal="center" vertical="top" wrapText="1"/>
    </xf>
    <xf numFmtId="0" fontId="9" fillId="0" borderId="19"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0" fontId="1" fillId="0" borderId="2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17" xfId="0" applyFont="1" applyBorder="1" applyAlignment="1" applyProtection="1">
      <alignment horizontal="left" vertical="center" wrapText="1"/>
    </xf>
    <xf numFmtId="0" fontId="1" fillId="0" borderId="3" xfId="0" applyFont="1" applyBorder="1" applyAlignment="1" applyProtection="1">
      <alignment horizontal="left" vertical="top" wrapText="1"/>
    </xf>
    <xf numFmtId="0" fontId="1" fillId="0" borderId="9" xfId="0" applyFont="1" applyBorder="1" applyAlignment="1" applyProtection="1">
      <alignment horizontal="left" vertical="top" wrapText="1"/>
    </xf>
    <xf numFmtId="0" fontId="1" fillId="0" borderId="8" xfId="0" applyFont="1" applyBorder="1" applyAlignment="1" applyProtection="1">
      <alignment horizontal="left" vertical="top" wrapText="1"/>
    </xf>
    <xf numFmtId="0" fontId="1" fillId="2" borderId="8" xfId="0" applyFont="1" applyFill="1" applyBorder="1" applyAlignment="1" applyProtection="1">
      <alignment horizontal="left" vertical="top"/>
    </xf>
    <xf numFmtId="0" fontId="1" fillId="2" borderId="13" xfId="0" applyFont="1" applyFill="1" applyBorder="1" applyAlignment="1" applyProtection="1">
      <alignment horizontal="left" vertical="top" wrapText="1"/>
    </xf>
    <xf numFmtId="0" fontId="1" fillId="12" borderId="8" xfId="0" applyFont="1" applyFill="1" applyBorder="1" applyAlignment="1" applyProtection="1">
      <alignment horizontal="left" vertical="center" wrapText="1"/>
    </xf>
    <xf numFmtId="0" fontId="1" fillId="0" borderId="3" xfId="0" applyFont="1" applyBorder="1" applyAlignment="1" applyProtection="1">
      <alignment horizontal="center" vertical="top" wrapText="1"/>
    </xf>
    <xf numFmtId="0" fontId="1" fillId="0" borderId="9" xfId="0" applyFont="1" applyBorder="1" applyAlignment="1" applyProtection="1">
      <alignment horizontal="center" vertical="top" wrapText="1"/>
    </xf>
    <xf numFmtId="0" fontId="1" fillId="0" borderId="15" xfId="0" applyFont="1" applyBorder="1" applyAlignment="1" applyProtection="1">
      <alignment horizontal="center" vertical="top" wrapText="1"/>
    </xf>
    <xf numFmtId="0" fontId="4" fillId="0" borderId="8" xfId="0" applyFont="1" applyBorder="1" applyAlignment="1" applyProtection="1">
      <alignment horizontal="left" vertical="top" wrapText="1"/>
    </xf>
    <xf numFmtId="0" fontId="4" fillId="4" borderId="21" xfId="0" applyFont="1" applyFill="1" applyBorder="1" applyAlignment="1" applyProtection="1">
      <alignment horizontal="center" vertical="center" wrapText="1"/>
    </xf>
    <xf numFmtId="0" fontId="4" fillId="4" borderId="22" xfId="0" applyFont="1" applyFill="1" applyBorder="1" applyAlignment="1" applyProtection="1">
      <alignment horizontal="center" vertical="center" wrapText="1"/>
    </xf>
    <xf numFmtId="0" fontId="4" fillId="4" borderId="23" xfId="0" applyFont="1" applyFill="1" applyBorder="1" applyAlignment="1" applyProtection="1">
      <alignment horizontal="center" vertical="center" wrapText="1"/>
    </xf>
    <xf numFmtId="0" fontId="1" fillId="0" borderId="15" xfId="0" applyFont="1" applyBorder="1" applyAlignment="1" applyProtection="1">
      <alignment horizontal="left" vertical="top" wrapText="1"/>
    </xf>
    <xf numFmtId="0" fontId="1" fillId="6" borderId="20" xfId="0" applyFont="1" applyFill="1" applyBorder="1" applyAlignment="1" applyProtection="1">
      <alignment horizontal="left" vertical="top" wrapText="1"/>
      <protection locked="0"/>
    </xf>
    <xf numFmtId="0" fontId="4" fillId="2" borderId="8" xfId="0" applyFont="1" applyFill="1" applyBorder="1" applyAlignment="1" applyProtection="1">
      <alignment horizontal="right" vertical="top" wrapText="1"/>
    </xf>
    <xf numFmtId="0" fontId="1" fillId="6" borderId="8" xfId="0" applyFont="1" applyFill="1" applyBorder="1" applyAlignment="1" applyProtection="1">
      <alignment horizontal="left" vertical="top" wrapText="1"/>
      <protection locked="0"/>
    </xf>
    <xf numFmtId="0" fontId="1" fillId="0" borderId="11" xfId="0" applyFont="1" applyBorder="1" applyAlignment="1" applyProtection="1">
      <alignment horizontal="center" vertical="top" wrapText="1"/>
    </xf>
    <xf numFmtId="0" fontId="1" fillId="6" borderId="3" xfId="0" applyFont="1" applyFill="1" applyBorder="1" applyAlignment="1" applyProtection="1">
      <alignment horizontal="left" vertical="top"/>
      <protection locked="0"/>
    </xf>
    <xf numFmtId="0" fontId="1" fillId="6" borderId="9" xfId="0" applyFont="1" applyFill="1" applyBorder="1" applyAlignment="1" applyProtection="1">
      <alignment horizontal="left" vertical="top"/>
      <protection locked="0"/>
    </xf>
    <xf numFmtId="0" fontId="1" fillId="6" borderId="15" xfId="0" applyFont="1" applyFill="1" applyBorder="1" applyAlignment="1" applyProtection="1">
      <alignment horizontal="left" vertical="top"/>
      <protection locked="0"/>
    </xf>
    <xf numFmtId="0" fontId="4" fillId="6" borderId="20" xfId="0" applyFont="1" applyFill="1" applyBorder="1" applyAlignment="1" applyProtection="1">
      <alignment horizontal="center" vertical="top" wrapText="1"/>
      <protection locked="0"/>
    </xf>
    <xf numFmtId="0" fontId="1" fillId="6" borderId="8" xfId="0" applyFont="1" applyFill="1" applyBorder="1" applyAlignment="1" applyProtection="1">
      <alignment horizontal="left" vertical="top"/>
      <protection locked="0"/>
    </xf>
    <xf numFmtId="0" fontId="1" fillId="6" borderId="3" xfId="0" applyFont="1" applyFill="1" applyBorder="1" applyAlignment="1" applyProtection="1">
      <alignment horizontal="left" vertical="top" wrapText="1"/>
      <protection locked="0"/>
    </xf>
    <xf numFmtId="0" fontId="4" fillId="6" borderId="3" xfId="0" applyFont="1" applyFill="1" applyBorder="1" applyAlignment="1" applyProtection="1">
      <alignment vertical="top"/>
      <protection locked="0"/>
    </xf>
    <xf numFmtId="0" fontId="4" fillId="6" borderId="9" xfId="0" applyFont="1" applyFill="1" applyBorder="1" applyAlignment="1" applyProtection="1">
      <alignment vertical="top"/>
      <protection locked="0"/>
    </xf>
    <xf numFmtId="0" fontId="4" fillId="6" borderId="15" xfId="0" applyFont="1" applyFill="1" applyBorder="1" applyAlignment="1" applyProtection="1">
      <alignment vertical="top"/>
      <protection locked="0"/>
    </xf>
    <xf numFmtId="0" fontId="1" fillId="0" borderId="8" xfId="0" applyFont="1" applyBorder="1" applyAlignment="1">
      <alignment horizontal="left" vertical="top" wrapText="1"/>
    </xf>
    <xf numFmtId="0" fontId="1" fillId="0" borderId="15" xfId="0" applyFont="1" applyBorder="1" applyAlignment="1">
      <alignment horizontal="left" vertical="top" wrapText="1"/>
    </xf>
    <xf numFmtId="0" fontId="4" fillId="2" borderId="3" xfId="0" applyFont="1" applyFill="1" applyBorder="1" applyAlignment="1" applyProtection="1">
      <alignment horizontal="left" vertical="top" wrapText="1"/>
    </xf>
    <xf numFmtId="0" fontId="4" fillId="2" borderId="15" xfId="0" applyFont="1" applyFill="1" applyBorder="1" applyAlignment="1" applyProtection="1">
      <alignment horizontal="left" vertical="top" wrapText="1"/>
    </xf>
    <xf numFmtId="0" fontId="1" fillId="2" borderId="3" xfId="0" applyFont="1" applyFill="1" applyBorder="1" applyAlignment="1" applyProtection="1">
      <alignment horizontal="left" vertical="center" wrapText="1"/>
    </xf>
    <xf numFmtId="0" fontId="1" fillId="2" borderId="15" xfId="0" applyFont="1" applyFill="1" applyBorder="1" applyAlignment="1" applyProtection="1">
      <alignment horizontal="left" vertical="center" wrapText="1"/>
    </xf>
    <xf numFmtId="0" fontId="1" fillId="0" borderId="3" xfId="0" applyFont="1" applyBorder="1" applyAlignment="1" applyProtection="1">
      <alignment horizontal="left" vertical="center"/>
    </xf>
    <xf numFmtId="0" fontId="1" fillId="0" borderId="9" xfId="0" applyFont="1" applyBorder="1" applyAlignment="1" applyProtection="1">
      <alignment horizontal="left" vertical="center"/>
    </xf>
    <xf numFmtId="0" fontId="1" fillId="0" borderId="15" xfId="0" applyFont="1" applyBorder="1" applyAlignment="1" applyProtection="1">
      <alignment horizontal="left" vertical="center"/>
    </xf>
    <xf numFmtId="0" fontId="11" fillId="0" borderId="8" xfId="0" applyFont="1" applyBorder="1" applyAlignment="1" applyProtection="1">
      <alignment horizontal="left" vertical="center" wrapText="1"/>
    </xf>
    <xf numFmtId="0" fontId="9" fillId="2" borderId="8" xfId="0" applyFont="1" applyFill="1" applyBorder="1" applyAlignment="1" applyProtection="1">
      <alignment horizontal="left" vertical="center" wrapText="1"/>
    </xf>
    <xf numFmtId="164" fontId="4" fillId="6" borderId="8" xfId="0" applyNumberFormat="1" applyFont="1" applyFill="1" applyBorder="1" applyAlignment="1" applyProtection="1">
      <alignment horizontal="left" vertical="center" wrapText="1"/>
      <protection locked="0"/>
    </xf>
    <xf numFmtId="0" fontId="61" fillId="2" borderId="8" xfId="0" applyFont="1" applyFill="1" applyBorder="1" applyAlignment="1" applyProtection="1">
      <alignment horizontal="left" vertical="center" wrapText="1"/>
    </xf>
    <xf numFmtId="9" fontId="4" fillId="2" borderId="8" xfId="0" applyNumberFormat="1" applyFont="1" applyFill="1" applyBorder="1" applyAlignment="1" applyProtection="1">
      <alignment horizontal="left" vertical="center" wrapText="1"/>
    </xf>
    <xf numFmtId="0" fontId="4" fillId="4" borderId="3" xfId="0" applyFont="1" applyFill="1" applyBorder="1" applyAlignment="1" applyProtection="1">
      <alignment horizontal="left" vertical="center" wrapText="1"/>
    </xf>
    <xf numFmtId="0" fontId="4" fillId="4" borderId="9" xfId="0" applyFont="1" applyFill="1" applyBorder="1" applyAlignment="1" applyProtection="1">
      <alignment horizontal="left" vertical="center" wrapText="1"/>
    </xf>
    <xf numFmtId="0" fontId="4" fillId="4" borderId="15"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1" fillId="2" borderId="9" xfId="0" applyFont="1" applyFill="1" applyBorder="1" applyAlignment="1" applyProtection="1">
      <alignment horizontal="left" vertical="center" wrapText="1"/>
    </xf>
    <xf numFmtId="0" fontId="9" fillId="0" borderId="19"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0" xfId="0" applyFont="1" applyBorder="1" applyAlignment="1" applyProtection="1">
      <alignment vertical="center" wrapText="1"/>
    </xf>
    <xf numFmtId="0" fontId="9" fillId="0" borderId="18" xfId="0" applyFont="1" applyBorder="1" applyAlignment="1" applyProtection="1">
      <alignment vertical="center" wrapText="1"/>
    </xf>
    <xf numFmtId="0" fontId="1" fillId="2" borderId="3" xfId="0" applyFont="1" applyFill="1" applyBorder="1" applyAlignment="1" applyProtection="1">
      <alignment horizontal="left" vertical="center"/>
    </xf>
    <xf numFmtId="0" fontId="1" fillId="2" borderId="9" xfId="0" applyFont="1" applyFill="1" applyBorder="1" applyAlignment="1" applyProtection="1">
      <alignment horizontal="left" vertical="center"/>
    </xf>
    <xf numFmtId="0" fontId="1" fillId="2" borderId="15" xfId="0" applyFont="1" applyFill="1" applyBorder="1" applyAlignment="1" applyProtection="1">
      <alignment horizontal="left" vertical="center"/>
    </xf>
    <xf numFmtId="0" fontId="53" fillId="0" borderId="4" xfId="0" applyFont="1" applyBorder="1" applyAlignment="1">
      <alignment horizontal="center" vertical="top" wrapText="1"/>
    </xf>
    <xf numFmtId="0" fontId="54" fillId="0" borderId="6" xfId="0" applyFont="1" applyBorder="1" applyAlignment="1">
      <alignment horizontal="center" vertical="top" wrapText="1"/>
    </xf>
    <xf numFmtId="0" fontId="54" fillId="0" borderId="16" xfId="0" applyFont="1" applyBorder="1" applyAlignment="1">
      <alignment horizontal="center" vertical="top" wrapText="1"/>
    </xf>
    <xf numFmtId="0" fontId="22" fillId="13" borderId="3" xfId="0" applyFont="1" applyFill="1" applyBorder="1" applyAlignment="1" applyProtection="1">
      <alignment horizontal="center" vertical="top" wrapText="1"/>
      <protection locked="0"/>
    </xf>
    <xf numFmtId="0" fontId="22" fillId="13" borderId="55" xfId="0" applyFont="1" applyFill="1" applyBorder="1" applyAlignment="1" applyProtection="1">
      <alignment horizontal="center" vertical="top" wrapText="1"/>
      <protection locked="0"/>
    </xf>
    <xf numFmtId="0" fontId="18" fillId="4" borderId="41" xfId="0" applyFont="1" applyFill="1" applyBorder="1" applyAlignment="1">
      <alignment horizontal="left" vertical="top" wrapText="1"/>
    </xf>
    <xf numFmtId="0" fontId="18" fillId="4" borderId="2" xfId="0" applyFont="1" applyFill="1" applyBorder="1" applyAlignment="1">
      <alignment horizontal="left" vertical="top" wrapText="1"/>
    </xf>
    <xf numFmtId="0" fontId="18" fillId="7" borderId="28" xfId="0" applyFont="1" applyFill="1" applyBorder="1" applyAlignment="1">
      <alignment horizontal="center" vertical="top" wrapText="1"/>
    </xf>
    <xf numFmtId="0" fontId="18" fillId="7" borderId="38" xfId="0" applyFont="1" applyFill="1" applyBorder="1" applyAlignment="1">
      <alignment horizontal="center" vertical="top" wrapText="1"/>
    </xf>
    <xf numFmtId="0" fontId="18" fillId="2" borderId="32" xfId="0" applyFont="1" applyFill="1" applyBorder="1" applyAlignment="1" applyProtection="1">
      <alignment horizontal="left" vertical="top" wrapText="1"/>
    </xf>
    <xf numFmtId="0" fontId="18" fillId="2" borderId="33" xfId="0" applyFont="1" applyFill="1" applyBorder="1" applyAlignment="1" applyProtection="1">
      <alignment horizontal="left" vertical="top" wrapText="1"/>
    </xf>
    <xf numFmtId="0" fontId="20" fillId="2" borderId="36" xfId="0" applyFont="1" applyFill="1" applyBorder="1" applyAlignment="1">
      <alignment horizontal="left" vertical="top" wrapText="1"/>
    </xf>
    <xf numFmtId="0" fontId="18" fillId="12" borderId="35" xfId="0" applyFont="1" applyFill="1" applyBorder="1" applyAlignment="1" applyProtection="1">
      <alignment horizontal="center" vertical="top"/>
      <protection locked="0"/>
    </xf>
    <xf numFmtId="0" fontId="18" fillId="12" borderId="37" xfId="0" applyFont="1" applyFill="1" applyBorder="1" applyAlignment="1" applyProtection="1">
      <alignment horizontal="center" vertical="top"/>
      <protection locked="0"/>
    </xf>
    <xf numFmtId="0" fontId="18" fillId="4" borderId="39" xfId="0" applyFont="1" applyFill="1" applyBorder="1" applyAlignment="1">
      <alignment horizontal="center" vertical="top" wrapText="1"/>
    </xf>
    <xf numFmtId="0" fontId="21" fillId="4" borderId="40" xfId="0" applyFont="1" applyFill="1" applyBorder="1" applyAlignment="1">
      <alignment horizontal="center" vertical="top" wrapText="1"/>
    </xf>
    <xf numFmtId="2" fontId="18" fillId="2" borderId="35" xfId="0" applyNumberFormat="1" applyFont="1" applyFill="1" applyBorder="1" applyAlignment="1" applyProtection="1">
      <alignment horizontal="center" vertical="top"/>
    </xf>
    <xf numFmtId="0" fontId="18" fillId="2" borderId="37" xfId="0" applyFont="1" applyFill="1" applyBorder="1" applyAlignment="1" applyProtection="1">
      <alignment horizontal="center" vertical="top"/>
    </xf>
    <xf numFmtId="0" fontId="18" fillId="2" borderId="4" xfId="0" applyFont="1" applyFill="1" applyBorder="1" applyAlignment="1" applyProtection="1">
      <alignment horizontal="center" vertical="top" wrapText="1"/>
    </xf>
    <xf numFmtId="0" fontId="18" fillId="2" borderId="6" xfId="0" applyFont="1" applyFill="1" applyBorder="1" applyAlignment="1" applyProtection="1">
      <alignment horizontal="center" vertical="top" wrapText="1"/>
    </xf>
    <xf numFmtId="0" fontId="18" fillId="2" borderId="16" xfId="0" applyFont="1" applyFill="1" applyBorder="1" applyAlignment="1" applyProtection="1">
      <alignment horizontal="center" vertical="top" wrapText="1"/>
    </xf>
    <xf numFmtId="0" fontId="18" fillId="4" borderId="4" xfId="0" applyFont="1" applyFill="1" applyBorder="1" applyAlignment="1" applyProtection="1">
      <alignment horizontal="left" vertical="top" wrapText="1"/>
    </xf>
    <xf numFmtId="0" fontId="18" fillId="4" borderId="6" xfId="0" applyFont="1" applyFill="1" applyBorder="1" applyAlignment="1" applyProtection="1">
      <alignment horizontal="left" vertical="top" wrapText="1"/>
    </xf>
    <xf numFmtId="0" fontId="18" fillId="4" borderId="57" xfId="0" applyFont="1" applyFill="1" applyBorder="1" applyAlignment="1" applyProtection="1">
      <alignment horizontal="left" vertical="top" wrapText="1"/>
    </xf>
    <xf numFmtId="0" fontId="70" fillId="0" borderId="4" xfId="0" applyFont="1" applyBorder="1" applyAlignment="1">
      <alignment horizontal="center" vertical="top" wrapText="1"/>
    </xf>
    <xf numFmtId="0" fontId="53" fillId="0" borderId="6" xfId="0" applyFont="1" applyBorder="1" applyAlignment="1">
      <alignment horizontal="center" vertical="top" wrapText="1"/>
    </xf>
    <xf numFmtId="0" fontId="53" fillId="0" borderId="16" xfId="0" applyFont="1" applyBorder="1" applyAlignment="1">
      <alignment horizontal="center" vertical="top" wrapText="1"/>
    </xf>
    <xf numFmtId="0" fontId="64" fillId="0" borderId="0" xfId="0" applyFont="1" applyBorder="1" applyAlignment="1">
      <alignment horizontal="left" vertical="top" wrapText="1"/>
    </xf>
    <xf numFmtId="0" fontId="65" fillId="5" borderId="3" xfId="0" applyFont="1" applyFill="1" applyBorder="1" applyAlignment="1">
      <alignment horizontal="center" vertical="top" wrapText="1"/>
    </xf>
    <xf numFmtId="0" fontId="63" fillId="5" borderId="9" xfId="0" applyFont="1" applyFill="1" applyBorder="1" applyAlignment="1">
      <alignment horizontal="center" vertical="top" wrapText="1"/>
    </xf>
    <xf numFmtId="0" fontId="63" fillId="5" borderId="15" xfId="0" applyFont="1" applyFill="1" applyBorder="1" applyAlignment="1">
      <alignment horizontal="center" vertical="top" wrapText="1"/>
    </xf>
    <xf numFmtId="0" fontId="18" fillId="7" borderId="4" xfId="0" applyFont="1" applyFill="1" applyBorder="1" applyAlignment="1">
      <alignment horizontal="center" vertical="top" wrapText="1"/>
    </xf>
    <xf numFmtId="0" fontId="18" fillId="7" borderId="57" xfId="0" applyFont="1" applyFill="1" applyBorder="1" applyAlignment="1">
      <alignment horizontal="center" vertical="top" wrapText="1"/>
    </xf>
    <xf numFmtId="0" fontId="18" fillId="2" borderId="41" xfId="0" applyFont="1" applyFill="1" applyBorder="1" applyAlignment="1">
      <alignment horizontal="left" vertical="top" wrapText="1"/>
    </xf>
    <xf numFmtId="0" fontId="18" fillId="2" borderId="2" xfId="0" applyFont="1" applyFill="1" applyBorder="1" applyAlignment="1">
      <alignment horizontal="left" vertical="top" wrapText="1"/>
    </xf>
    <xf numFmtId="0" fontId="28" fillId="2" borderId="49" xfId="0" applyFont="1" applyFill="1" applyBorder="1" applyAlignment="1">
      <alignment horizontal="left" vertical="top" wrapText="1"/>
    </xf>
    <xf numFmtId="0" fontId="26" fillId="2" borderId="50" xfId="0" applyFont="1" applyFill="1" applyBorder="1" applyAlignment="1">
      <alignment horizontal="left" vertical="top" wrapText="1"/>
    </xf>
    <xf numFmtId="0" fontId="19" fillId="4" borderId="54" xfId="0" applyFont="1" applyFill="1" applyBorder="1" applyAlignment="1">
      <alignment horizontal="left" vertical="top" wrapText="1"/>
    </xf>
    <xf numFmtId="0" fontId="19" fillId="4" borderId="42" xfId="0" applyFont="1" applyFill="1" applyBorder="1" applyAlignment="1">
      <alignment horizontal="left" vertical="top" wrapText="1"/>
    </xf>
    <xf numFmtId="0" fontId="19" fillId="4" borderId="2"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colors>
    <mruColors>
      <color rgb="FFE6EBF6"/>
      <color rgb="FFFFFF99"/>
      <color rgb="FFFFFCF3"/>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21CF-57FF-4D25-99C1-105B1CBE7449}">
  <dimension ref="A1:DI92"/>
  <sheetViews>
    <sheetView showGridLines="0" showRowColHeaders="0" tabSelected="1" showRuler="0" showWhiteSpace="0" view="pageLayout" topLeftCell="A56" zoomScaleNormal="85" workbookViewId="0">
      <selection activeCell="D70" sqref="D70"/>
    </sheetView>
  </sheetViews>
  <sheetFormatPr defaultRowHeight="13.2" x14ac:dyDescent="0.3"/>
  <cols>
    <col min="1" max="1" width="2.109375" style="8" customWidth="1"/>
    <col min="2" max="2" width="24.5546875" style="24" customWidth="1"/>
    <col min="3" max="3" width="30.77734375" style="24" customWidth="1"/>
    <col min="4" max="4" width="7.44140625" style="24" customWidth="1"/>
    <col min="5" max="5" width="24.109375" style="8" customWidth="1"/>
    <col min="6" max="6" width="15.109375" style="25" customWidth="1"/>
    <col min="7" max="7" width="18.88671875" style="25" customWidth="1"/>
    <col min="8" max="8" width="7.21875" style="36" customWidth="1"/>
    <col min="9" max="9" width="9.109375" style="6" hidden="1" customWidth="1"/>
    <col min="10" max="10" width="17.77734375" style="5" customWidth="1"/>
    <col min="11" max="11" width="30.6640625" style="6" customWidth="1"/>
    <col min="12" max="13" width="8.88671875" style="6" customWidth="1"/>
    <col min="14" max="14" width="3.44140625" style="7" customWidth="1"/>
    <col min="15" max="15" width="28.33203125" style="3" customWidth="1"/>
    <col min="16" max="56" width="8.88671875" style="2"/>
    <col min="57" max="57" width="8.88671875" style="4"/>
    <col min="58" max="113" width="8.88671875" style="6"/>
    <col min="114" max="16384" width="8.88671875" style="8"/>
  </cols>
  <sheetData>
    <row r="1" spans="1:113" ht="13.8" thickBot="1" x14ac:dyDescent="0.35">
      <c r="A1" s="1"/>
      <c r="B1" s="33"/>
      <c r="C1" s="33"/>
      <c r="D1" s="33"/>
      <c r="E1" s="1"/>
      <c r="F1" s="34"/>
      <c r="G1" s="34"/>
      <c r="H1" s="35"/>
      <c r="I1" s="4"/>
    </row>
    <row r="2" spans="1:113" ht="23.4" customHeight="1" thickBot="1" x14ac:dyDescent="0.35">
      <c r="A2" s="1"/>
      <c r="B2" s="460" t="s">
        <v>161</v>
      </c>
      <c r="C2" s="461"/>
      <c r="D2" s="461"/>
      <c r="E2" s="461"/>
      <c r="F2" s="461"/>
      <c r="G2" s="461"/>
      <c r="H2" s="462"/>
      <c r="I2" s="4"/>
    </row>
    <row r="3" spans="1:113" s="17" customFormat="1" ht="18" customHeight="1" x14ac:dyDescent="0.25">
      <c r="A3" s="405"/>
      <c r="B3" s="70" t="s">
        <v>7</v>
      </c>
      <c r="C3" s="464" t="s">
        <v>212</v>
      </c>
      <c r="D3" s="464"/>
      <c r="E3" s="72" t="s">
        <v>6</v>
      </c>
      <c r="F3" s="471" t="s">
        <v>208</v>
      </c>
      <c r="G3" s="471"/>
      <c r="H3" s="471"/>
      <c r="I3" s="10"/>
      <c r="J3" s="11"/>
      <c r="K3" s="12"/>
      <c r="L3" s="12"/>
      <c r="M3" s="12"/>
      <c r="N3" s="13"/>
      <c r="O3" s="14"/>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6"/>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row>
    <row r="4" spans="1:113" s="17" customFormat="1" ht="18" customHeight="1" x14ac:dyDescent="0.25">
      <c r="A4" s="405"/>
      <c r="B4" s="326"/>
      <c r="C4" s="465" t="s">
        <v>162</v>
      </c>
      <c r="D4" s="465"/>
      <c r="E4" s="474"/>
      <c r="F4" s="475"/>
      <c r="G4" s="475"/>
      <c r="H4" s="476"/>
      <c r="I4" s="10"/>
      <c r="J4" s="11"/>
      <c r="K4" s="12"/>
      <c r="L4" s="12"/>
      <c r="M4" s="12"/>
      <c r="N4" s="13"/>
      <c r="O4" s="14"/>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6"/>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row>
    <row r="5" spans="1:113" s="17" customFormat="1" ht="19.2" customHeight="1" x14ac:dyDescent="0.25">
      <c r="A5" s="405"/>
      <c r="B5" s="71" t="s">
        <v>8</v>
      </c>
      <c r="C5" s="472"/>
      <c r="D5" s="472"/>
      <c r="E5" s="472"/>
      <c r="F5" s="472"/>
      <c r="G5" s="472"/>
      <c r="H5" s="472"/>
      <c r="I5" s="16"/>
      <c r="J5" s="11"/>
      <c r="K5" s="12"/>
      <c r="L5" s="12"/>
      <c r="M5" s="12"/>
      <c r="N5" s="13"/>
      <c r="O5" s="14"/>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6"/>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row>
    <row r="6" spans="1:113" s="17" customFormat="1" ht="22.2" customHeight="1" x14ac:dyDescent="0.25">
      <c r="A6" s="405"/>
      <c r="B6" s="71" t="s">
        <v>57</v>
      </c>
      <c r="C6" s="466"/>
      <c r="D6" s="466"/>
      <c r="E6" s="466"/>
      <c r="F6" s="466"/>
      <c r="G6" s="466"/>
      <c r="H6" s="466"/>
      <c r="I6" s="10"/>
      <c r="J6" s="11"/>
      <c r="K6" s="12"/>
      <c r="L6" s="12"/>
      <c r="M6" s="12"/>
      <c r="N6" s="13"/>
      <c r="O6" s="14"/>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6"/>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row>
    <row r="7" spans="1:113" s="17" customFormat="1" ht="21" customHeight="1" x14ac:dyDescent="0.25">
      <c r="A7" s="405"/>
      <c r="B7" s="71" t="s">
        <v>9</v>
      </c>
      <c r="C7" s="466"/>
      <c r="D7" s="466"/>
      <c r="E7" s="71" t="s">
        <v>10</v>
      </c>
      <c r="F7" s="472"/>
      <c r="G7" s="472"/>
      <c r="H7" s="472"/>
      <c r="I7" s="10"/>
      <c r="J7" s="11"/>
      <c r="K7" s="12"/>
      <c r="L7" s="12"/>
      <c r="M7" s="12"/>
      <c r="N7" s="13"/>
      <c r="O7" s="14"/>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6"/>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row>
    <row r="8" spans="1:113" s="17" customFormat="1" ht="21" customHeight="1" x14ac:dyDescent="0.25">
      <c r="A8" s="405"/>
      <c r="B8" s="71" t="s">
        <v>13</v>
      </c>
      <c r="C8" s="466"/>
      <c r="D8" s="466"/>
      <c r="E8" s="68" t="s">
        <v>43</v>
      </c>
      <c r="F8" s="468"/>
      <c r="G8" s="469"/>
      <c r="H8" s="470"/>
      <c r="I8" s="16"/>
      <c r="J8" s="11"/>
      <c r="K8" s="12"/>
      <c r="L8" s="12"/>
      <c r="M8" s="12"/>
      <c r="N8" s="13"/>
      <c r="O8" s="14"/>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6"/>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row>
    <row r="9" spans="1:113" s="17" customFormat="1" ht="21" customHeight="1" x14ac:dyDescent="0.25">
      <c r="A9" s="405"/>
      <c r="B9" s="71" t="s">
        <v>12</v>
      </c>
      <c r="C9" s="466"/>
      <c r="D9" s="466"/>
      <c r="E9" s="68" t="s">
        <v>44</v>
      </c>
      <c r="F9" s="472"/>
      <c r="G9" s="472"/>
      <c r="H9" s="472"/>
      <c r="I9" s="16"/>
      <c r="J9" s="11"/>
      <c r="K9" s="12"/>
      <c r="L9" s="12"/>
      <c r="M9" s="12"/>
      <c r="N9" s="13"/>
      <c r="O9" s="14"/>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6"/>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row>
    <row r="10" spans="1:113" s="17" customFormat="1" ht="21" customHeight="1" x14ac:dyDescent="0.25">
      <c r="A10" s="405"/>
      <c r="B10" s="71" t="s">
        <v>11</v>
      </c>
      <c r="C10" s="466"/>
      <c r="D10" s="466"/>
      <c r="E10" s="71" t="s">
        <v>16</v>
      </c>
      <c r="F10" s="472"/>
      <c r="G10" s="472"/>
      <c r="H10" s="472"/>
      <c r="I10" s="10"/>
      <c r="J10" s="11"/>
      <c r="K10" s="12"/>
      <c r="L10" s="12"/>
      <c r="M10" s="12"/>
      <c r="N10" s="13"/>
      <c r="O10" s="14"/>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6"/>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row>
    <row r="11" spans="1:113" s="17" customFormat="1" ht="21" customHeight="1" x14ac:dyDescent="0.25">
      <c r="A11" s="405"/>
      <c r="B11" s="71" t="s">
        <v>14</v>
      </c>
      <c r="C11" s="466"/>
      <c r="D11" s="466"/>
      <c r="E11" s="63" t="s">
        <v>17</v>
      </c>
      <c r="F11" s="472"/>
      <c r="G11" s="472"/>
      <c r="H11" s="472"/>
      <c r="I11" s="16"/>
      <c r="J11" s="11"/>
      <c r="K11" s="12"/>
      <c r="L11" s="12"/>
      <c r="M11" s="12"/>
      <c r="N11" s="13"/>
      <c r="O11" s="14"/>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6"/>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row>
    <row r="12" spans="1:113" s="17" customFormat="1" ht="21" customHeight="1" x14ac:dyDescent="0.25">
      <c r="A12" s="405"/>
      <c r="B12" s="71" t="s">
        <v>15</v>
      </c>
      <c r="C12" s="466"/>
      <c r="D12" s="466"/>
      <c r="E12" s="63" t="s">
        <v>18</v>
      </c>
      <c r="F12" s="472"/>
      <c r="G12" s="472"/>
      <c r="H12" s="472"/>
      <c r="I12" s="16"/>
      <c r="J12" s="11"/>
      <c r="K12" s="12"/>
      <c r="L12" s="12"/>
      <c r="M12" s="12"/>
      <c r="N12" s="13"/>
      <c r="O12" s="14"/>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6"/>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row>
    <row r="13" spans="1:113" s="17" customFormat="1" ht="11.4" customHeight="1" x14ac:dyDescent="0.25">
      <c r="A13" s="405"/>
      <c r="B13" s="456"/>
      <c r="C13" s="457"/>
      <c r="D13" s="457"/>
      <c r="E13" s="467"/>
      <c r="F13" s="467"/>
      <c r="G13" s="457"/>
      <c r="H13" s="458"/>
      <c r="I13" s="10"/>
      <c r="J13" s="11"/>
      <c r="K13" s="12"/>
      <c r="L13" s="12"/>
      <c r="M13" s="12"/>
      <c r="N13" s="13"/>
      <c r="O13" s="14"/>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6"/>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row>
    <row r="14" spans="1:113" s="17" customFormat="1" ht="25.8" customHeight="1" x14ac:dyDescent="0.25">
      <c r="A14" s="405"/>
      <c r="B14" s="71" t="s">
        <v>19</v>
      </c>
      <c r="C14" s="466"/>
      <c r="D14" s="473"/>
      <c r="E14" s="479" t="s">
        <v>45</v>
      </c>
      <c r="F14" s="480"/>
      <c r="G14" s="425"/>
      <c r="H14" s="426"/>
      <c r="I14" s="16"/>
      <c r="J14" s="11"/>
      <c r="K14" s="12"/>
      <c r="L14" s="12"/>
      <c r="M14" s="12"/>
      <c r="N14" s="13"/>
      <c r="O14" s="14"/>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6"/>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row>
    <row r="15" spans="1:113" s="17" customFormat="1" ht="29.4" customHeight="1" x14ac:dyDescent="0.25">
      <c r="A15" s="405"/>
      <c r="B15" s="71" t="s">
        <v>20</v>
      </c>
      <c r="C15" s="427"/>
      <c r="D15" s="427"/>
      <c r="E15" s="428"/>
      <c r="F15" s="428"/>
      <c r="G15" s="427"/>
      <c r="H15" s="427"/>
      <c r="I15" s="16"/>
      <c r="J15" s="11"/>
      <c r="K15" s="12"/>
      <c r="L15" s="12"/>
      <c r="M15" s="12"/>
      <c r="N15" s="13"/>
      <c r="O15" s="14"/>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6"/>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row>
    <row r="16" spans="1:113" s="23" customFormat="1" ht="9" customHeight="1" thickBot="1" x14ac:dyDescent="0.35">
      <c r="A16" s="406"/>
      <c r="B16" s="37"/>
      <c r="C16" s="37"/>
      <c r="D16" s="37"/>
      <c r="E16" s="38"/>
      <c r="F16" s="39"/>
      <c r="G16" s="39"/>
      <c r="H16" s="39"/>
      <c r="I16" s="18"/>
      <c r="J16" s="19"/>
      <c r="K16" s="9"/>
      <c r="L16" s="9"/>
      <c r="M16" s="9"/>
      <c r="N16" s="20"/>
      <c r="O16" s="21"/>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18"/>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row>
    <row r="17" spans="1:113" s="23" customFormat="1" ht="19.2" customHeight="1" thickBot="1" x14ac:dyDescent="0.35">
      <c r="A17" s="406"/>
      <c r="B17" s="438" t="s">
        <v>163</v>
      </c>
      <c r="C17" s="439"/>
      <c r="D17" s="439"/>
      <c r="E17" s="439"/>
      <c r="F17" s="439"/>
      <c r="G17" s="439"/>
      <c r="H17" s="440"/>
      <c r="I17" s="18"/>
      <c r="J17" s="19"/>
      <c r="K17" s="9"/>
      <c r="L17" s="9"/>
      <c r="M17" s="9"/>
      <c r="N17" s="20"/>
      <c r="O17" s="21"/>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18"/>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row>
    <row r="18" spans="1:113" s="23" customFormat="1" ht="6" customHeight="1" x14ac:dyDescent="0.3">
      <c r="A18" s="406"/>
      <c r="B18" s="435"/>
      <c r="C18" s="436"/>
      <c r="D18" s="436"/>
      <c r="E18" s="436"/>
      <c r="F18" s="436"/>
      <c r="G18" s="436"/>
      <c r="H18" s="437"/>
      <c r="I18" s="18"/>
      <c r="J18" s="19"/>
      <c r="K18" s="9"/>
      <c r="L18" s="9"/>
      <c r="M18" s="9"/>
      <c r="N18" s="20"/>
      <c r="O18" s="21"/>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18"/>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row>
    <row r="19" spans="1:113" ht="21" customHeight="1" x14ac:dyDescent="0.3">
      <c r="A19" s="1"/>
      <c r="B19" s="431" t="s">
        <v>42</v>
      </c>
      <c r="C19" s="431"/>
      <c r="D19" s="73"/>
      <c r="E19" s="441"/>
      <c r="F19" s="442"/>
      <c r="G19" s="442"/>
      <c r="H19" s="443"/>
      <c r="I19" s="4"/>
    </row>
    <row r="20" spans="1:113" s="23" customFormat="1" ht="17.399999999999999" customHeight="1" x14ac:dyDescent="0.3">
      <c r="A20" s="406"/>
      <c r="B20" s="453" t="s">
        <v>207</v>
      </c>
      <c r="C20" s="453"/>
      <c r="D20" s="453"/>
      <c r="E20" s="452" t="s">
        <v>40</v>
      </c>
      <c r="F20" s="452"/>
      <c r="G20" s="452"/>
      <c r="H20" s="73"/>
      <c r="I20" s="18"/>
      <c r="M20" s="9"/>
      <c r="N20" s="20"/>
      <c r="O20" s="21"/>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18"/>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row>
    <row r="21" spans="1:113" ht="14.4" customHeight="1" x14ac:dyDescent="0.3">
      <c r="A21" s="1"/>
      <c r="B21" s="456"/>
      <c r="C21" s="457"/>
      <c r="D21" s="458"/>
      <c r="E21" s="452" t="s">
        <v>41</v>
      </c>
      <c r="F21" s="452"/>
      <c r="G21" s="452"/>
      <c r="H21" s="73"/>
      <c r="I21" s="4"/>
      <c r="J21" s="477"/>
      <c r="K21" s="477"/>
      <c r="L21" s="477"/>
    </row>
    <row r="22" spans="1:113" ht="18" customHeight="1" x14ac:dyDescent="0.3">
      <c r="A22" s="1"/>
      <c r="B22" s="431" t="s">
        <v>202</v>
      </c>
      <c r="C22" s="431"/>
      <c r="D22" s="73"/>
      <c r="E22" s="441"/>
      <c r="F22" s="442"/>
      <c r="G22" s="442"/>
      <c r="H22" s="443"/>
      <c r="I22" s="4"/>
      <c r="J22" s="477"/>
      <c r="K22" s="477"/>
      <c r="L22" s="477"/>
    </row>
    <row r="23" spans="1:113" ht="20.399999999999999" customHeight="1" x14ac:dyDescent="0.3">
      <c r="A23" s="1"/>
      <c r="B23" s="452" t="s">
        <v>203</v>
      </c>
      <c r="C23" s="452"/>
      <c r="D23" s="73"/>
      <c r="E23" s="450" t="s">
        <v>204</v>
      </c>
      <c r="F23" s="451"/>
      <c r="G23" s="463"/>
      <c r="H23" s="73"/>
      <c r="I23" s="4"/>
      <c r="J23" s="477"/>
      <c r="K23" s="477"/>
    </row>
    <row r="24" spans="1:113" ht="19.8" customHeight="1" x14ac:dyDescent="0.3">
      <c r="A24" s="1"/>
      <c r="B24" s="452" t="s">
        <v>206</v>
      </c>
      <c r="C24" s="452"/>
      <c r="D24" s="73"/>
      <c r="E24" s="456"/>
      <c r="F24" s="457"/>
      <c r="G24" s="457"/>
      <c r="H24" s="458"/>
      <c r="I24" s="4"/>
      <c r="J24" s="477"/>
      <c r="K24" s="477"/>
    </row>
    <row r="25" spans="1:113" ht="30" customHeight="1" x14ac:dyDescent="0.3">
      <c r="A25" s="1"/>
      <c r="B25" s="452" t="s">
        <v>205</v>
      </c>
      <c r="C25" s="452"/>
      <c r="D25" s="73"/>
      <c r="E25" s="432"/>
      <c r="F25" s="433"/>
      <c r="G25" s="433"/>
      <c r="H25" s="434"/>
      <c r="I25" s="4"/>
      <c r="J25" s="477"/>
      <c r="K25" s="478"/>
    </row>
    <row r="26" spans="1:113" ht="25.2" customHeight="1" thickBot="1" x14ac:dyDescent="0.35">
      <c r="A26" s="1"/>
      <c r="B26" s="455" t="s">
        <v>214</v>
      </c>
      <c r="C26" s="455"/>
      <c r="D26" s="455"/>
      <c r="E26" s="455"/>
      <c r="F26" s="455"/>
      <c r="G26" s="455"/>
      <c r="H26" s="455"/>
      <c r="I26" s="4"/>
      <c r="O26" s="26"/>
    </row>
    <row r="27" spans="1:113" s="23" customFormat="1" ht="20.399999999999999" customHeight="1" thickBot="1" x14ac:dyDescent="0.35">
      <c r="A27" s="406"/>
      <c r="B27" s="438" t="s">
        <v>25</v>
      </c>
      <c r="C27" s="439"/>
      <c r="D27" s="439"/>
      <c r="E27" s="439"/>
      <c r="F27" s="439"/>
      <c r="G27" s="439"/>
      <c r="H27" s="440"/>
      <c r="I27" s="4"/>
      <c r="J27" s="19"/>
      <c r="K27" s="9"/>
      <c r="L27" s="9"/>
      <c r="M27" s="9"/>
      <c r="N27" s="20"/>
      <c r="O27" s="21"/>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18"/>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row>
    <row r="28" spans="1:113" ht="58.2" customHeight="1" x14ac:dyDescent="0.3">
      <c r="A28" s="407"/>
      <c r="B28" s="447" t="s">
        <v>215</v>
      </c>
      <c r="C28" s="448"/>
      <c r="D28" s="448"/>
      <c r="E28" s="448"/>
      <c r="F28" s="448"/>
      <c r="G28" s="448"/>
      <c r="H28" s="449"/>
      <c r="I28" s="28"/>
      <c r="J28" s="29"/>
      <c r="L28" s="30"/>
      <c r="M28" s="29"/>
    </row>
    <row r="29" spans="1:113" ht="15.6" customHeight="1" x14ac:dyDescent="0.3">
      <c r="A29" s="1"/>
      <c r="B29" s="40" t="s">
        <v>26</v>
      </c>
      <c r="C29" s="41"/>
      <c r="D29" s="419" t="s">
        <v>28</v>
      </c>
      <c r="E29" s="419"/>
      <c r="F29" s="419"/>
      <c r="G29" s="419"/>
      <c r="H29" s="73"/>
      <c r="I29" s="28">
        <f>IF(H29="Yes",1,0)</f>
        <v>0</v>
      </c>
      <c r="J29" s="6"/>
      <c r="L29" s="30"/>
    </row>
    <row r="30" spans="1:113" ht="15.6" customHeight="1" x14ac:dyDescent="0.25">
      <c r="A30" s="1"/>
      <c r="B30" s="441"/>
      <c r="C30" s="443"/>
      <c r="D30" s="424" t="s">
        <v>29</v>
      </c>
      <c r="E30" s="424"/>
      <c r="F30" s="424"/>
      <c r="G30" s="424"/>
      <c r="H30" s="73"/>
      <c r="I30" s="28">
        <f>IF(H30="Yes",1,0)</f>
        <v>0</v>
      </c>
      <c r="J30" s="6"/>
      <c r="L30" s="30"/>
    </row>
    <row r="31" spans="1:113" ht="4.8" customHeight="1" x14ac:dyDescent="0.3">
      <c r="A31" s="1"/>
      <c r="B31" s="441"/>
      <c r="C31" s="442"/>
      <c r="D31" s="442"/>
      <c r="E31" s="442"/>
      <c r="F31" s="442"/>
      <c r="G31" s="442"/>
      <c r="H31" s="443"/>
      <c r="I31" s="28"/>
      <c r="J31" s="6"/>
      <c r="L31" s="30"/>
    </row>
    <row r="32" spans="1:113" ht="17.399999999999999" customHeight="1" x14ac:dyDescent="0.25">
      <c r="A32" s="1"/>
      <c r="B32" s="42" t="s">
        <v>27</v>
      </c>
      <c r="C32" s="43"/>
      <c r="D32" s="43"/>
      <c r="E32" s="44"/>
      <c r="F32" s="45"/>
      <c r="G32" s="46"/>
      <c r="H32" s="69"/>
      <c r="I32" s="28"/>
      <c r="J32" s="6"/>
      <c r="L32" s="30"/>
    </row>
    <row r="33" spans="1:113" ht="14.4" customHeight="1" x14ac:dyDescent="0.25">
      <c r="A33" s="1"/>
      <c r="B33" s="41"/>
      <c r="C33" s="424" t="s">
        <v>169</v>
      </c>
      <c r="D33" s="424"/>
      <c r="E33" s="424"/>
      <c r="F33" s="424"/>
      <c r="G33" s="424"/>
      <c r="H33" s="73"/>
      <c r="I33" s="28">
        <f t="shared" ref="I33:I39" si="0">IF(H33="Yes",1,0)</f>
        <v>0</v>
      </c>
      <c r="J33" s="6"/>
      <c r="L33" s="30"/>
    </row>
    <row r="34" spans="1:113" ht="15" customHeight="1" x14ac:dyDescent="0.25">
      <c r="A34" s="1"/>
      <c r="B34" s="41"/>
      <c r="C34" s="424" t="s">
        <v>170</v>
      </c>
      <c r="D34" s="424"/>
      <c r="E34" s="424"/>
      <c r="F34" s="424"/>
      <c r="G34" s="424"/>
      <c r="H34" s="73"/>
      <c r="I34" s="28">
        <f t="shared" si="0"/>
        <v>0</v>
      </c>
      <c r="J34" s="6"/>
      <c r="L34" s="30"/>
    </row>
    <row r="35" spans="1:113" ht="15" customHeight="1" x14ac:dyDescent="0.25">
      <c r="A35" s="1"/>
      <c r="B35" s="41"/>
      <c r="C35" s="424" t="s">
        <v>171</v>
      </c>
      <c r="D35" s="424"/>
      <c r="E35" s="424"/>
      <c r="F35" s="424"/>
      <c r="G35" s="424"/>
      <c r="H35" s="73"/>
      <c r="I35" s="28">
        <f t="shared" si="0"/>
        <v>0</v>
      </c>
      <c r="J35" s="6"/>
      <c r="L35" s="30"/>
    </row>
    <row r="36" spans="1:113" ht="15" customHeight="1" x14ac:dyDescent="0.25">
      <c r="A36" s="1"/>
      <c r="B36" s="41"/>
      <c r="C36" s="424" t="s">
        <v>172</v>
      </c>
      <c r="D36" s="424"/>
      <c r="E36" s="424"/>
      <c r="F36" s="424"/>
      <c r="G36" s="424"/>
      <c r="H36" s="73"/>
      <c r="I36" s="28">
        <f t="shared" si="0"/>
        <v>0</v>
      </c>
      <c r="J36" s="6"/>
      <c r="L36" s="30"/>
    </row>
    <row r="37" spans="1:113" ht="15" customHeight="1" x14ac:dyDescent="0.25">
      <c r="A37" s="1"/>
      <c r="B37" s="41"/>
      <c r="C37" s="424" t="s">
        <v>173</v>
      </c>
      <c r="D37" s="424"/>
      <c r="E37" s="424"/>
      <c r="F37" s="424"/>
      <c r="G37" s="424"/>
      <c r="H37" s="73"/>
      <c r="I37" s="28">
        <f t="shared" si="0"/>
        <v>0</v>
      </c>
      <c r="J37" s="6"/>
      <c r="L37" s="30"/>
    </row>
    <row r="38" spans="1:113" ht="15" customHeight="1" x14ac:dyDescent="0.25">
      <c r="A38" s="1"/>
      <c r="B38" s="41"/>
      <c r="C38" s="424" t="s">
        <v>174</v>
      </c>
      <c r="D38" s="424"/>
      <c r="E38" s="424"/>
      <c r="F38" s="424"/>
      <c r="G38" s="424"/>
      <c r="H38" s="73"/>
      <c r="I38" s="28">
        <f t="shared" si="0"/>
        <v>0</v>
      </c>
      <c r="J38" s="6"/>
      <c r="L38" s="30"/>
    </row>
    <row r="39" spans="1:113" ht="27" customHeight="1" x14ac:dyDescent="0.3">
      <c r="A39" s="1"/>
      <c r="B39" s="41"/>
      <c r="C39" s="452" t="s">
        <v>35</v>
      </c>
      <c r="D39" s="452"/>
      <c r="E39" s="452"/>
      <c r="F39" s="452"/>
      <c r="G39" s="452"/>
      <c r="H39" s="73"/>
      <c r="I39" s="28">
        <f t="shared" si="0"/>
        <v>0</v>
      </c>
      <c r="J39" s="6"/>
      <c r="L39" s="30"/>
    </row>
    <row r="40" spans="1:113" ht="27" customHeight="1" x14ac:dyDescent="0.3">
      <c r="A40" s="1"/>
      <c r="B40" s="41"/>
      <c r="C40" s="459" t="s">
        <v>175</v>
      </c>
      <c r="D40" s="452"/>
      <c r="E40" s="452"/>
      <c r="F40" s="452"/>
      <c r="G40" s="452"/>
      <c r="H40" s="327" t="str">
        <f>IF(I40=9,"YES","NO")</f>
        <v>NO</v>
      </c>
      <c r="I40" s="28">
        <f>SUM(I29:J39)</f>
        <v>0</v>
      </c>
      <c r="J40" s="6"/>
      <c r="L40" s="30"/>
    </row>
    <row r="41" spans="1:113" s="23" customFormat="1" ht="31.2" customHeight="1" x14ac:dyDescent="0.3">
      <c r="A41" s="406"/>
      <c r="B41" s="47"/>
      <c r="C41" s="48"/>
      <c r="D41" s="49"/>
      <c r="E41" s="50"/>
      <c r="F41" s="51"/>
      <c r="G41" s="51"/>
      <c r="H41" s="52"/>
      <c r="I41" s="18"/>
      <c r="J41" s="19"/>
      <c r="K41" s="9"/>
      <c r="L41" s="9"/>
      <c r="M41" s="9"/>
      <c r="N41" s="20"/>
      <c r="O41" s="21"/>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18"/>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row>
    <row r="42" spans="1:113" ht="39" customHeight="1" x14ac:dyDescent="0.3">
      <c r="A42" s="1"/>
      <c r="B42" s="53" t="s">
        <v>21</v>
      </c>
      <c r="C42" s="49"/>
      <c r="D42" s="54" t="s">
        <v>24</v>
      </c>
      <c r="E42" s="430"/>
      <c r="F42" s="430"/>
      <c r="G42" s="55"/>
      <c r="H42" s="56"/>
      <c r="I42" s="4"/>
      <c r="O42" s="26"/>
    </row>
    <row r="43" spans="1:113" ht="39" customHeight="1" x14ac:dyDescent="0.3">
      <c r="A43" s="1"/>
      <c r="B43" s="53" t="s">
        <v>22</v>
      </c>
      <c r="C43" s="49"/>
      <c r="D43" s="54" t="s">
        <v>24</v>
      </c>
      <c r="E43" s="430"/>
      <c r="F43" s="430"/>
      <c r="G43" s="55"/>
      <c r="H43" s="56"/>
      <c r="I43" s="4"/>
      <c r="O43" s="26"/>
    </row>
    <row r="44" spans="1:113" ht="30.6" customHeight="1" x14ac:dyDescent="0.3">
      <c r="A44" s="1"/>
      <c r="B44" s="450" t="s">
        <v>23</v>
      </c>
      <c r="C44" s="451"/>
      <c r="D44" s="57" t="s">
        <v>24</v>
      </c>
      <c r="E44" s="454"/>
      <c r="F44" s="454"/>
      <c r="G44" s="58"/>
      <c r="H44" s="59"/>
      <c r="I44" s="4"/>
      <c r="O44" s="26"/>
    </row>
    <row r="45" spans="1:113" s="23" customFormat="1" ht="4.8" customHeight="1" thickBot="1" x14ac:dyDescent="0.35">
      <c r="A45" s="406"/>
      <c r="B45" s="60"/>
      <c r="C45" s="61"/>
      <c r="D45" s="61"/>
      <c r="E45" s="61"/>
      <c r="F45" s="61"/>
      <c r="G45" s="61"/>
      <c r="H45" s="62"/>
      <c r="I45" s="31"/>
      <c r="J45" s="19"/>
      <c r="K45" s="9"/>
      <c r="L45" s="9"/>
      <c r="M45" s="9"/>
      <c r="N45" s="20"/>
      <c r="O45" s="21"/>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18"/>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row>
    <row r="46" spans="1:113" s="23" customFormat="1" ht="16.8" customHeight="1" thickBot="1" x14ac:dyDescent="0.35">
      <c r="A46" s="406"/>
      <c r="B46" s="460" t="s">
        <v>58</v>
      </c>
      <c r="C46" s="461"/>
      <c r="D46" s="461"/>
      <c r="E46" s="461"/>
      <c r="F46" s="461"/>
      <c r="G46" s="461"/>
      <c r="H46" s="462"/>
      <c r="I46" s="31"/>
      <c r="J46" s="19"/>
      <c r="K46" s="9"/>
      <c r="L46" s="9"/>
      <c r="M46" s="9"/>
      <c r="N46" s="20"/>
      <c r="O46" s="21"/>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18"/>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row>
    <row r="47" spans="1:113" s="23" customFormat="1" ht="3.6" customHeight="1" x14ac:dyDescent="0.3">
      <c r="A47" s="406"/>
      <c r="B47" s="60"/>
      <c r="C47" s="61"/>
      <c r="D47" s="61"/>
      <c r="E47" s="61"/>
      <c r="F47" s="61"/>
      <c r="G47" s="61"/>
      <c r="H47" s="62"/>
      <c r="I47" s="31"/>
      <c r="J47" s="19"/>
      <c r="K47" s="9"/>
      <c r="L47" s="9"/>
      <c r="M47" s="9"/>
      <c r="N47" s="20"/>
      <c r="O47" s="21"/>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18"/>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row>
    <row r="48" spans="1:113" s="339" customFormat="1" ht="16.8" customHeight="1" x14ac:dyDescent="0.3">
      <c r="A48" s="408"/>
      <c r="B48" s="429" t="s">
        <v>50</v>
      </c>
      <c r="C48" s="429"/>
      <c r="D48" s="429"/>
      <c r="E48" s="429"/>
      <c r="F48" s="429"/>
      <c r="G48" s="429"/>
      <c r="H48" s="429"/>
      <c r="I48" s="332"/>
      <c r="J48" s="333"/>
      <c r="K48" s="334"/>
      <c r="L48" s="334"/>
      <c r="M48" s="334"/>
      <c r="N48" s="335"/>
      <c r="O48" s="336"/>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337"/>
      <c r="AO48" s="337"/>
      <c r="AP48" s="337"/>
      <c r="AQ48" s="337"/>
      <c r="AR48" s="337"/>
      <c r="AS48" s="337"/>
      <c r="AT48" s="337"/>
      <c r="AU48" s="337"/>
      <c r="AV48" s="337"/>
      <c r="AW48" s="337"/>
      <c r="AX48" s="337"/>
      <c r="AY48" s="337"/>
      <c r="AZ48" s="337"/>
      <c r="BA48" s="337"/>
      <c r="BB48" s="337"/>
      <c r="BC48" s="337"/>
      <c r="BD48" s="337"/>
      <c r="BE48" s="338"/>
      <c r="BF48" s="334"/>
      <c r="BG48" s="334"/>
      <c r="BH48" s="334"/>
      <c r="BI48" s="334"/>
      <c r="BJ48" s="334"/>
      <c r="BK48" s="334"/>
      <c r="BL48" s="334"/>
      <c r="BM48" s="334"/>
      <c r="BN48" s="334"/>
      <c r="BO48" s="334"/>
      <c r="BP48" s="334"/>
      <c r="BQ48" s="334"/>
      <c r="BR48" s="334"/>
      <c r="BS48" s="334"/>
      <c r="BT48" s="334"/>
      <c r="BU48" s="334"/>
      <c r="BV48" s="334"/>
      <c r="BW48" s="334"/>
      <c r="BX48" s="334"/>
      <c r="BY48" s="334"/>
      <c r="BZ48" s="334"/>
      <c r="CA48" s="334"/>
      <c r="CB48" s="334"/>
      <c r="CC48" s="334"/>
      <c r="CD48" s="334"/>
      <c r="CE48" s="334"/>
      <c r="CF48" s="334"/>
      <c r="CG48" s="334"/>
      <c r="CH48" s="334"/>
      <c r="CI48" s="334"/>
      <c r="CJ48" s="334"/>
      <c r="CK48" s="334"/>
      <c r="CL48" s="334"/>
      <c r="CM48" s="334"/>
      <c r="CN48" s="334"/>
      <c r="CO48" s="334"/>
      <c r="CP48" s="334"/>
      <c r="CQ48" s="334"/>
      <c r="CR48" s="334"/>
      <c r="CS48" s="334"/>
      <c r="CT48" s="334"/>
      <c r="CU48" s="334"/>
      <c r="CV48" s="334"/>
      <c r="CW48" s="334"/>
      <c r="CX48" s="334"/>
      <c r="CY48" s="334"/>
      <c r="CZ48" s="334"/>
      <c r="DA48" s="334"/>
      <c r="DB48" s="334"/>
      <c r="DC48" s="334"/>
      <c r="DD48" s="334"/>
      <c r="DE48" s="334"/>
      <c r="DF48" s="334"/>
      <c r="DG48" s="334"/>
      <c r="DH48" s="334"/>
      <c r="DI48" s="334"/>
    </row>
    <row r="49" spans="1:113" s="347" customFormat="1" ht="16.8" customHeight="1" x14ac:dyDescent="0.3">
      <c r="A49" s="409"/>
      <c r="B49" s="418" t="s">
        <v>38</v>
      </c>
      <c r="C49" s="418"/>
      <c r="D49" s="340"/>
      <c r="E49" s="418" t="s">
        <v>39</v>
      </c>
      <c r="F49" s="418"/>
      <c r="G49" s="418"/>
      <c r="H49" s="340"/>
      <c r="I49" s="341"/>
      <c r="J49" s="342"/>
      <c r="K49" s="343"/>
      <c r="L49" s="343"/>
      <c r="M49" s="343"/>
      <c r="N49" s="344"/>
      <c r="O49" s="345"/>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c r="BC49" s="346"/>
      <c r="BD49" s="346"/>
      <c r="BE49" s="341"/>
      <c r="BF49" s="343"/>
      <c r="BG49" s="343"/>
      <c r="BH49" s="343"/>
      <c r="BI49" s="343"/>
      <c r="BJ49" s="343"/>
      <c r="BK49" s="343"/>
      <c r="BL49" s="343"/>
      <c r="BM49" s="343"/>
      <c r="BN49" s="343"/>
      <c r="BO49" s="343"/>
      <c r="BP49" s="343"/>
      <c r="BQ49" s="343"/>
      <c r="BR49" s="343"/>
      <c r="BS49" s="343"/>
      <c r="BT49" s="343"/>
      <c r="BU49" s="343"/>
      <c r="BV49" s="343"/>
      <c r="BW49" s="343"/>
      <c r="BX49" s="343"/>
      <c r="BY49" s="343"/>
      <c r="BZ49" s="343"/>
      <c r="CA49" s="343"/>
      <c r="CB49" s="343"/>
      <c r="CC49" s="343"/>
      <c r="CD49" s="343"/>
      <c r="CE49" s="343"/>
      <c r="CF49" s="343"/>
      <c r="CG49" s="343"/>
      <c r="CH49" s="343"/>
      <c r="CI49" s="343"/>
      <c r="CJ49" s="343"/>
      <c r="CK49" s="343"/>
      <c r="CL49" s="343"/>
      <c r="CM49" s="343"/>
      <c r="CN49" s="343"/>
      <c r="CO49" s="343"/>
      <c r="CP49" s="343"/>
      <c r="CQ49" s="343"/>
      <c r="CR49" s="343"/>
      <c r="CS49" s="343"/>
      <c r="CT49" s="343"/>
      <c r="CU49" s="343"/>
      <c r="CV49" s="343"/>
      <c r="CW49" s="343"/>
      <c r="CX49" s="343"/>
      <c r="CY49" s="343"/>
      <c r="CZ49" s="343"/>
      <c r="DA49" s="343"/>
      <c r="DB49" s="343"/>
      <c r="DC49" s="343"/>
      <c r="DD49" s="343"/>
      <c r="DE49" s="343"/>
      <c r="DF49" s="343"/>
      <c r="DG49" s="343"/>
      <c r="DH49" s="343"/>
      <c r="DI49" s="343"/>
    </row>
    <row r="50" spans="1:113" s="347" customFormat="1" ht="8.4" customHeight="1" x14ac:dyDescent="0.3">
      <c r="A50" s="409"/>
      <c r="B50" s="444"/>
      <c r="C50" s="445"/>
      <c r="D50" s="445"/>
      <c r="E50" s="445"/>
      <c r="F50" s="445"/>
      <c r="G50" s="445"/>
      <c r="H50" s="446"/>
      <c r="I50" s="348"/>
      <c r="J50" s="342"/>
      <c r="K50" s="343"/>
      <c r="L50" s="343"/>
      <c r="M50" s="343"/>
      <c r="N50" s="344"/>
      <c r="O50" s="345"/>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6"/>
      <c r="AY50" s="346"/>
      <c r="AZ50" s="346"/>
      <c r="BA50" s="346"/>
      <c r="BB50" s="346"/>
      <c r="BC50" s="346"/>
      <c r="BD50" s="346"/>
      <c r="BE50" s="341"/>
      <c r="BF50" s="343"/>
      <c r="BG50" s="343"/>
      <c r="BH50" s="343"/>
      <c r="BI50" s="343"/>
      <c r="BJ50" s="343"/>
      <c r="BK50" s="343"/>
      <c r="BL50" s="343"/>
      <c r="BM50" s="343"/>
      <c r="BN50" s="343"/>
      <c r="BO50" s="343"/>
      <c r="BP50" s="343"/>
      <c r="BQ50" s="343"/>
      <c r="BR50" s="343"/>
      <c r="BS50" s="343"/>
      <c r="BT50" s="343"/>
      <c r="BU50" s="343"/>
      <c r="BV50" s="343"/>
      <c r="BW50" s="343"/>
      <c r="BX50" s="343"/>
      <c r="BY50" s="343"/>
      <c r="BZ50" s="343"/>
      <c r="CA50" s="343"/>
      <c r="CB50" s="343"/>
      <c r="CC50" s="343"/>
      <c r="CD50" s="343"/>
      <c r="CE50" s="343"/>
      <c r="CF50" s="343"/>
      <c r="CG50" s="343"/>
      <c r="CH50" s="343"/>
      <c r="CI50" s="343"/>
      <c r="CJ50" s="343"/>
      <c r="CK50" s="343"/>
      <c r="CL50" s="343"/>
      <c r="CM50" s="343"/>
      <c r="CN50" s="343"/>
      <c r="CO50" s="343"/>
      <c r="CP50" s="343"/>
      <c r="CQ50" s="343"/>
      <c r="CR50" s="343"/>
      <c r="CS50" s="343"/>
      <c r="CT50" s="343"/>
      <c r="CU50" s="343"/>
      <c r="CV50" s="343"/>
      <c r="CW50" s="343"/>
      <c r="CX50" s="343"/>
      <c r="CY50" s="343"/>
      <c r="CZ50" s="343"/>
      <c r="DA50" s="343"/>
      <c r="DB50" s="343"/>
      <c r="DC50" s="343"/>
      <c r="DD50" s="343"/>
      <c r="DE50" s="343"/>
      <c r="DF50" s="343"/>
      <c r="DG50" s="343"/>
      <c r="DH50" s="343"/>
      <c r="DI50" s="343"/>
    </row>
    <row r="51" spans="1:113" s="339" customFormat="1" ht="16.8" customHeight="1" x14ac:dyDescent="0.3">
      <c r="A51" s="408"/>
      <c r="B51" s="417" t="s">
        <v>51</v>
      </c>
      <c r="C51" s="417"/>
      <c r="D51" s="417"/>
      <c r="E51" s="417"/>
      <c r="F51" s="417"/>
      <c r="G51" s="417"/>
      <c r="H51" s="417"/>
      <c r="I51" s="332"/>
      <c r="J51" s="342"/>
      <c r="K51" s="334"/>
      <c r="L51" s="334"/>
      <c r="M51" s="334"/>
      <c r="N51" s="335"/>
      <c r="O51" s="336"/>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7"/>
      <c r="AN51" s="337"/>
      <c r="AO51" s="337"/>
      <c r="AP51" s="337"/>
      <c r="AQ51" s="337"/>
      <c r="AR51" s="337"/>
      <c r="AS51" s="337"/>
      <c r="AT51" s="337"/>
      <c r="AU51" s="337"/>
      <c r="AV51" s="337"/>
      <c r="AW51" s="337"/>
      <c r="AX51" s="337"/>
      <c r="AY51" s="337"/>
      <c r="AZ51" s="337"/>
      <c r="BA51" s="337"/>
      <c r="BB51" s="337"/>
      <c r="BC51" s="337"/>
      <c r="BD51" s="337"/>
      <c r="BE51" s="338"/>
      <c r="BF51" s="334"/>
      <c r="BG51" s="334"/>
      <c r="BH51" s="334"/>
      <c r="BI51" s="334"/>
      <c r="BJ51" s="334"/>
      <c r="BK51" s="334"/>
      <c r="BL51" s="334"/>
      <c r="BM51" s="334"/>
      <c r="BN51" s="334"/>
      <c r="BO51" s="334"/>
      <c r="BP51" s="334"/>
      <c r="BQ51" s="334"/>
      <c r="BR51" s="334"/>
      <c r="BS51" s="334"/>
      <c r="BT51" s="334"/>
      <c r="BU51" s="334"/>
      <c r="BV51" s="334"/>
      <c r="BW51" s="334"/>
      <c r="BX51" s="334"/>
      <c r="BY51" s="334"/>
      <c r="BZ51" s="334"/>
      <c r="CA51" s="334"/>
      <c r="CB51" s="334"/>
      <c r="CC51" s="334"/>
      <c r="CD51" s="334"/>
      <c r="CE51" s="334"/>
      <c r="CF51" s="334"/>
      <c r="CG51" s="334"/>
      <c r="CH51" s="334"/>
      <c r="CI51" s="334"/>
      <c r="CJ51" s="334"/>
      <c r="CK51" s="334"/>
      <c r="CL51" s="334"/>
      <c r="CM51" s="334"/>
      <c r="CN51" s="334"/>
      <c r="CO51" s="334"/>
      <c r="CP51" s="334"/>
      <c r="CQ51" s="334"/>
      <c r="CR51" s="334"/>
      <c r="CS51" s="334"/>
      <c r="CT51" s="334"/>
      <c r="CU51" s="334"/>
      <c r="CV51" s="334"/>
      <c r="CW51" s="334"/>
      <c r="CX51" s="334"/>
      <c r="CY51" s="334"/>
      <c r="CZ51" s="334"/>
      <c r="DA51" s="334"/>
      <c r="DB51" s="334"/>
      <c r="DC51" s="334"/>
      <c r="DD51" s="334"/>
      <c r="DE51" s="334"/>
      <c r="DF51" s="334"/>
      <c r="DG51" s="334"/>
      <c r="DH51" s="334"/>
      <c r="DI51" s="334"/>
    </row>
    <row r="52" spans="1:113" s="347" customFormat="1" ht="16.8" customHeight="1" x14ac:dyDescent="0.3">
      <c r="A52" s="409"/>
      <c r="B52" s="418" t="s">
        <v>30</v>
      </c>
      <c r="C52" s="418"/>
      <c r="D52" s="328"/>
      <c r="E52" s="418" t="s">
        <v>3</v>
      </c>
      <c r="F52" s="418"/>
      <c r="G52" s="418"/>
      <c r="H52" s="328"/>
      <c r="I52" s="341"/>
      <c r="J52" s="342"/>
      <c r="K52" s="343"/>
      <c r="L52" s="343"/>
      <c r="M52" s="343"/>
      <c r="N52" s="344"/>
      <c r="O52" s="345"/>
      <c r="P52" s="346"/>
      <c r="Q52" s="346"/>
      <c r="R52" s="346"/>
      <c r="S52" s="346"/>
      <c r="T52" s="346"/>
      <c r="U52" s="346"/>
      <c r="V52" s="346"/>
      <c r="W52" s="346"/>
      <c r="X52" s="346"/>
      <c r="Y52" s="346"/>
      <c r="Z52" s="346"/>
      <c r="AA52" s="346"/>
      <c r="AB52" s="346"/>
      <c r="AC52" s="346"/>
      <c r="AD52" s="346"/>
      <c r="AE52" s="346"/>
      <c r="AF52" s="346"/>
      <c r="AG52" s="346"/>
      <c r="AH52" s="346"/>
      <c r="AI52" s="346"/>
      <c r="AJ52" s="346"/>
      <c r="AK52" s="346"/>
      <c r="AL52" s="346"/>
      <c r="AM52" s="346"/>
      <c r="AN52" s="346"/>
      <c r="AO52" s="346"/>
      <c r="AP52" s="346"/>
      <c r="AQ52" s="346"/>
      <c r="AR52" s="346"/>
      <c r="AS52" s="346"/>
      <c r="AT52" s="346"/>
      <c r="AU52" s="346"/>
      <c r="AV52" s="346"/>
      <c r="AW52" s="346"/>
      <c r="AX52" s="346"/>
      <c r="AY52" s="346"/>
      <c r="AZ52" s="346"/>
      <c r="BA52" s="346"/>
      <c r="BB52" s="346"/>
      <c r="BC52" s="346"/>
      <c r="BD52" s="346"/>
      <c r="BE52" s="341"/>
      <c r="BF52" s="343"/>
      <c r="BG52" s="343"/>
      <c r="BH52" s="343"/>
      <c r="BI52" s="343"/>
      <c r="BJ52" s="343"/>
      <c r="BK52" s="343"/>
      <c r="BL52" s="343"/>
      <c r="BM52" s="343"/>
      <c r="BN52" s="343"/>
      <c r="BO52" s="343"/>
      <c r="BP52" s="343"/>
      <c r="BQ52" s="343"/>
      <c r="BR52" s="343"/>
      <c r="BS52" s="343"/>
      <c r="BT52" s="343"/>
      <c r="BU52" s="343"/>
      <c r="BV52" s="343"/>
      <c r="BW52" s="343"/>
      <c r="BX52" s="343"/>
      <c r="BY52" s="343"/>
      <c r="BZ52" s="343"/>
      <c r="CA52" s="343"/>
      <c r="CB52" s="343"/>
      <c r="CC52" s="343"/>
      <c r="CD52" s="343"/>
      <c r="CE52" s="343"/>
      <c r="CF52" s="343"/>
      <c r="CG52" s="343"/>
      <c r="CH52" s="343"/>
      <c r="CI52" s="343"/>
      <c r="CJ52" s="343"/>
      <c r="CK52" s="343"/>
      <c r="CL52" s="343"/>
      <c r="CM52" s="343"/>
      <c r="CN52" s="343"/>
      <c r="CO52" s="343"/>
      <c r="CP52" s="343"/>
      <c r="CQ52" s="343"/>
      <c r="CR52" s="343"/>
      <c r="CS52" s="343"/>
      <c r="CT52" s="343"/>
      <c r="CU52" s="343"/>
      <c r="CV52" s="343"/>
      <c r="CW52" s="343"/>
      <c r="CX52" s="343"/>
      <c r="CY52" s="343"/>
      <c r="CZ52" s="343"/>
      <c r="DA52" s="343"/>
      <c r="DB52" s="343"/>
      <c r="DC52" s="343"/>
      <c r="DD52" s="343"/>
      <c r="DE52" s="343"/>
      <c r="DF52" s="343"/>
      <c r="DG52" s="343"/>
      <c r="DH52" s="343"/>
      <c r="DI52" s="343"/>
    </row>
    <row r="53" spans="1:113" s="347" customFormat="1" ht="18" customHeight="1" x14ac:dyDescent="0.3">
      <c r="A53" s="409"/>
      <c r="B53" s="419" t="s">
        <v>31</v>
      </c>
      <c r="C53" s="419"/>
      <c r="D53" s="328"/>
      <c r="E53" s="420" t="s">
        <v>4</v>
      </c>
      <c r="F53" s="421"/>
      <c r="G53" s="422"/>
      <c r="H53" s="328"/>
      <c r="I53" s="341"/>
      <c r="J53" s="423"/>
      <c r="K53" s="423"/>
      <c r="L53" s="423"/>
      <c r="M53" s="343"/>
      <c r="N53" s="344"/>
      <c r="O53" s="345"/>
      <c r="P53" s="346"/>
      <c r="Q53" s="346"/>
      <c r="R53" s="346"/>
      <c r="S53" s="346"/>
      <c r="T53" s="346"/>
      <c r="U53" s="346"/>
      <c r="V53" s="346"/>
      <c r="W53" s="346"/>
      <c r="X53" s="346"/>
      <c r="Y53" s="346"/>
      <c r="Z53" s="346"/>
      <c r="AA53" s="346"/>
      <c r="AB53" s="346"/>
      <c r="AC53" s="346"/>
      <c r="AD53" s="346"/>
      <c r="AE53" s="346"/>
      <c r="AF53" s="346"/>
      <c r="AG53" s="346"/>
      <c r="AH53" s="346"/>
      <c r="AI53" s="346"/>
      <c r="AJ53" s="346"/>
      <c r="AK53" s="346"/>
      <c r="AL53" s="346"/>
      <c r="AM53" s="346"/>
      <c r="AN53" s="346"/>
      <c r="AO53" s="346"/>
      <c r="AP53" s="346"/>
      <c r="AQ53" s="346"/>
      <c r="AR53" s="346"/>
      <c r="AS53" s="346"/>
      <c r="AT53" s="346"/>
      <c r="AU53" s="346"/>
      <c r="AV53" s="346"/>
      <c r="AW53" s="346"/>
      <c r="AX53" s="346"/>
      <c r="AY53" s="346"/>
      <c r="AZ53" s="346"/>
      <c r="BA53" s="346"/>
      <c r="BB53" s="346"/>
      <c r="BC53" s="346"/>
      <c r="BD53" s="346"/>
      <c r="BE53" s="341"/>
      <c r="BF53" s="343"/>
      <c r="BG53" s="343"/>
      <c r="BH53" s="343"/>
      <c r="BI53" s="343"/>
      <c r="BJ53" s="343"/>
      <c r="BK53" s="343"/>
      <c r="BL53" s="343"/>
      <c r="BM53" s="343"/>
      <c r="BN53" s="343"/>
      <c r="BO53" s="343"/>
      <c r="BP53" s="343"/>
      <c r="BQ53" s="343"/>
      <c r="BR53" s="343"/>
      <c r="BS53" s="343"/>
      <c r="BT53" s="343"/>
      <c r="BU53" s="343"/>
      <c r="BV53" s="343"/>
      <c r="BW53" s="343"/>
      <c r="BX53" s="343"/>
      <c r="BY53" s="343"/>
      <c r="BZ53" s="343"/>
      <c r="CA53" s="343"/>
      <c r="CB53" s="343"/>
      <c r="CC53" s="343"/>
      <c r="CD53" s="343"/>
      <c r="CE53" s="343"/>
      <c r="CF53" s="343"/>
      <c r="CG53" s="343"/>
      <c r="CH53" s="343"/>
      <c r="CI53" s="343"/>
      <c r="CJ53" s="343"/>
      <c r="CK53" s="343"/>
      <c r="CL53" s="343"/>
      <c r="CM53" s="343"/>
      <c r="CN53" s="343"/>
      <c r="CO53" s="343"/>
      <c r="CP53" s="343"/>
      <c r="CQ53" s="343"/>
      <c r="CR53" s="343"/>
      <c r="CS53" s="343"/>
      <c r="CT53" s="343"/>
      <c r="CU53" s="343"/>
      <c r="CV53" s="343"/>
      <c r="CW53" s="343"/>
      <c r="CX53" s="343"/>
      <c r="CY53" s="343"/>
      <c r="CZ53" s="343"/>
      <c r="DA53" s="343"/>
      <c r="DB53" s="343"/>
      <c r="DC53" s="343"/>
      <c r="DD53" s="343"/>
      <c r="DE53" s="343"/>
      <c r="DF53" s="343"/>
      <c r="DG53" s="343"/>
      <c r="DH53" s="343"/>
      <c r="DI53" s="343"/>
    </row>
    <row r="54" spans="1:113" s="347" customFormat="1" ht="18" customHeight="1" x14ac:dyDescent="0.3">
      <c r="A54" s="409"/>
      <c r="B54" s="419" t="s">
        <v>32</v>
      </c>
      <c r="C54" s="419"/>
      <c r="D54" s="328"/>
      <c r="E54" s="420" t="s">
        <v>5</v>
      </c>
      <c r="F54" s="421"/>
      <c r="G54" s="422"/>
      <c r="H54" s="328"/>
      <c r="I54" s="341"/>
      <c r="J54" s="423"/>
      <c r="K54" s="423"/>
      <c r="L54" s="343"/>
      <c r="M54" s="343"/>
      <c r="N54" s="344"/>
      <c r="O54" s="345"/>
      <c r="P54" s="346"/>
      <c r="Q54" s="346"/>
      <c r="R54" s="346"/>
      <c r="S54" s="346"/>
      <c r="T54" s="346"/>
      <c r="U54" s="346"/>
      <c r="V54" s="346"/>
      <c r="W54" s="346"/>
      <c r="X54" s="346"/>
      <c r="Y54" s="346"/>
      <c r="Z54" s="346"/>
      <c r="AA54" s="346"/>
      <c r="AB54" s="346"/>
      <c r="AC54" s="346"/>
      <c r="AD54" s="346"/>
      <c r="AE54" s="346"/>
      <c r="AF54" s="346"/>
      <c r="AG54" s="346"/>
      <c r="AH54" s="346"/>
      <c r="AI54" s="346"/>
      <c r="AJ54" s="346"/>
      <c r="AK54" s="346"/>
      <c r="AL54" s="346"/>
      <c r="AM54" s="346"/>
      <c r="AN54" s="346"/>
      <c r="AO54" s="346"/>
      <c r="AP54" s="346"/>
      <c r="AQ54" s="346"/>
      <c r="AR54" s="346"/>
      <c r="AS54" s="346"/>
      <c r="AT54" s="346"/>
      <c r="AU54" s="346"/>
      <c r="AV54" s="346"/>
      <c r="AW54" s="346"/>
      <c r="AX54" s="346"/>
      <c r="AY54" s="346"/>
      <c r="AZ54" s="346"/>
      <c r="BA54" s="346"/>
      <c r="BB54" s="346"/>
      <c r="BC54" s="346"/>
      <c r="BD54" s="346"/>
      <c r="BE54" s="341"/>
      <c r="BF54" s="343"/>
      <c r="BG54" s="343"/>
      <c r="BH54" s="343"/>
      <c r="BI54" s="343"/>
      <c r="BJ54" s="343"/>
      <c r="BK54" s="343"/>
      <c r="BL54" s="343"/>
      <c r="BM54" s="343"/>
      <c r="BN54" s="343"/>
      <c r="BO54" s="343"/>
      <c r="BP54" s="343"/>
      <c r="BQ54" s="343"/>
      <c r="BR54" s="343"/>
      <c r="BS54" s="343"/>
      <c r="BT54" s="343"/>
      <c r="BU54" s="343"/>
      <c r="BV54" s="343"/>
      <c r="BW54" s="343"/>
      <c r="BX54" s="343"/>
      <c r="BY54" s="343"/>
      <c r="BZ54" s="343"/>
      <c r="CA54" s="343"/>
      <c r="CB54" s="343"/>
      <c r="CC54" s="343"/>
      <c r="CD54" s="343"/>
      <c r="CE54" s="343"/>
      <c r="CF54" s="343"/>
      <c r="CG54" s="343"/>
      <c r="CH54" s="343"/>
      <c r="CI54" s="343"/>
      <c r="CJ54" s="343"/>
      <c r="CK54" s="343"/>
      <c r="CL54" s="343"/>
      <c r="CM54" s="343"/>
      <c r="CN54" s="343"/>
      <c r="CO54" s="343"/>
      <c r="CP54" s="343"/>
      <c r="CQ54" s="343"/>
      <c r="CR54" s="343"/>
      <c r="CS54" s="343"/>
      <c r="CT54" s="343"/>
      <c r="CU54" s="343"/>
      <c r="CV54" s="343"/>
      <c r="CW54" s="343"/>
      <c r="CX54" s="343"/>
      <c r="CY54" s="343"/>
      <c r="CZ54" s="343"/>
      <c r="DA54" s="343"/>
      <c r="DB54" s="343"/>
      <c r="DC54" s="343"/>
      <c r="DD54" s="343"/>
      <c r="DE54" s="343"/>
      <c r="DF54" s="343"/>
      <c r="DG54" s="343"/>
      <c r="DH54" s="343"/>
      <c r="DI54" s="343"/>
    </row>
    <row r="55" spans="1:113" s="347" customFormat="1" ht="18" customHeight="1" x14ac:dyDescent="0.3">
      <c r="A55" s="409"/>
      <c r="B55" s="419" t="s">
        <v>33</v>
      </c>
      <c r="C55" s="419"/>
      <c r="D55" s="328"/>
      <c r="E55" s="420" t="s">
        <v>186</v>
      </c>
      <c r="F55" s="421"/>
      <c r="G55" s="422"/>
      <c r="H55" s="328"/>
      <c r="I55" s="341"/>
      <c r="J55" s="423"/>
      <c r="K55" s="423"/>
      <c r="L55" s="343"/>
      <c r="M55" s="343"/>
      <c r="N55" s="344"/>
      <c r="O55" s="345"/>
      <c r="P55" s="346"/>
      <c r="Q55" s="346"/>
      <c r="R55" s="346"/>
      <c r="S55" s="346"/>
      <c r="T55" s="346"/>
      <c r="U55" s="346"/>
      <c r="V55" s="346"/>
      <c r="W55" s="346"/>
      <c r="X55" s="346"/>
      <c r="Y55" s="346"/>
      <c r="Z55" s="346"/>
      <c r="AA55" s="346"/>
      <c r="AB55" s="346"/>
      <c r="AC55" s="346"/>
      <c r="AD55" s="346"/>
      <c r="AE55" s="346"/>
      <c r="AF55" s="346"/>
      <c r="AG55" s="346"/>
      <c r="AH55" s="346"/>
      <c r="AI55" s="346"/>
      <c r="AJ55" s="346"/>
      <c r="AK55" s="346"/>
      <c r="AL55" s="346"/>
      <c r="AM55" s="346"/>
      <c r="AN55" s="346"/>
      <c r="AO55" s="346"/>
      <c r="AP55" s="346"/>
      <c r="AQ55" s="346"/>
      <c r="AR55" s="346"/>
      <c r="AS55" s="346"/>
      <c r="AT55" s="346"/>
      <c r="AU55" s="346"/>
      <c r="AV55" s="346"/>
      <c r="AW55" s="346"/>
      <c r="AX55" s="346"/>
      <c r="AY55" s="346"/>
      <c r="AZ55" s="346"/>
      <c r="BA55" s="346"/>
      <c r="BB55" s="346"/>
      <c r="BC55" s="346"/>
      <c r="BD55" s="346"/>
      <c r="BE55" s="341"/>
      <c r="BF55" s="343"/>
      <c r="BG55" s="343"/>
      <c r="BH55" s="343"/>
      <c r="BI55" s="343"/>
      <c r="BJ55" s="343"/>
      <c r="BK55" s="343"/>
      <c r="BL55" s="343"/>
      <c r="BM55" s="343"/>
      <c r="BN55" s="343"/>
      <c r="BO55" s="343"/>
      <c r="BP55" s="343"/>
      <c r="BQ55" s="343"/>
      <c r="BR55" s="343"/>
      <c r="BS55" s="343"/>
      <c r="BT55" s="343"/>
      <c r="BU55" s="343"/>
      <c r="BV55" s="343"/>
      <c r="BW55" s="343"/>
      <c r="BX55" s="343"/>
      <c r="BY55" s="343"/>
      <c r="BZ55" s="343"/>
      <c r="CA55" s="343"/>
      <c r="CB55" s="343"/>
      <c r="CC55" s="343"/>
      <c r="CD55" s="343"/>
      <c r="CE55" s="343"/>
      <c r="CF55" s="343"/>
      <c r="CG55" s="343"/>
      <c r="CH55" s="343"/>
      <c r="CI55" s="343"/>
      <c r="CJ55" s="343"/>
      <c r="CK55" s="343"/>
      <c r="CL55" s="343"/>
      <c r="CM55" s="343"/>
      <c r="CN55" s="343"/>
      <c r="CO55" s="343"/>
      <c r="CP55" s="343"/>
      <c r="CQ55" s="343"/>
      <c r="CR55" s="343"/>
      <c r="CS55" s="343"/>
      <c r="CT55" s="343"/>
      <c r="CU55" s="343"/>
      <c r="CV55" s="343"/>
      <c r="CW55" s="343"/>
      <c r="CX55" s="343"/>
      <c r="CY55" s="343"/>
      <c r="CZ55" s="343"/>
      <c r="DA55" s="343"/>
      <c r="DB55" s="343"/>
      <c r="DC55" s="343"/>
      <c r="DD55" s="343"/>
      <c r="DE55" s="343"/>
      <c r="DF55" s="343"/>
      <c r="DG55" s="343"/>
      <c r="DH55" s="343"/>
      <c r="DI55" s="343"/>
    </row>
    <row r="56" spans="1:113" s="347" customFormat="1" ht="8.4" customHeight="1" x14ac:dyDescent="0.3">
      <c r="A56" s="409"/>
      <c r="B56" s="349"/>
      <c r="C56" s="350"/>
      <c r="D56" s="350"/>
      <c r="E56" s="351"/>
      <c r="F56" s="352"/>
      <c r="G56" s="352"/>
      <c r="H56" s="353"/>
      <c r="I56" s="348"/>
      <c r="J56" s="342"/>
      <c r="K56" s="343"/>
      <c r="L56" s="343"/>
      <c r="M56" s="343"/>
      <c r="N56" s="344"/>
      <c r="O56" s="345"/>
      <c r="P56" s="346"/>
      <c r="Q56" s="346"/>
      <c r="R56" s="346"/>
      <c r="S56" s="346"/>
      <c r="T56" s="346"/>
      <c r="U56" s="346"/>
      <c r="V56" s="346"/>
      <c r="W56" s="346"/>
      <c r="X56" s="346"/>
      <c r="Y56" s="346"/>
      <c r="Z56" s="346"/>
      <c r="AA56" s="346"/>
      <c r="AB56" s="346"/>
      <c r="AC56" s="346"/>
      <c r="AD56" s="346"/>
      <c r="AE56" s="346"/>
      <c r="AF56" s="346"/>
      <c r="AG56" s="346"/>
      <c r="AH56" s="346"/>
      <c r="AI56" s="346"/>
      <c r="AJ56" s="346"/>
      <c r="AK56" s="346"/>
      <c r="AL56" s="346"/>
      <c r="AM56" s="346"/>
      <c r="AN56" s="346"/>
      <c r="AO56" s="346"/>
      <c r="AP56" s="346"/>
      <c r="AQ56" s="346"/>
      <c r="AR56" s="346"/>
      <c r="AS56" s="346"/>
      <c r="AT56" s="346"/>
      <c r="AU56" s="346"/>
      <c r="AV56" s="346"/>
      <c r="AW56" s="346"/>
      <c r="AX56" s="346"/>
      <c r="AY56" s="346"/>
      <c r="AZ56" s="346"/>
      <c r="BA56" s="346"/>
      <c r="BB56" s="346"/>
      <c r="BC56" s="346"/>
      <c r="BD56" s="346"/>
      <c r="BE56" s="341"/>
      <c r="BF56" s="343"/>
      <c r="BG56" s="343"/>
      <c r="BH56" s="343"/>
      <c r="BI56" s="343"/>
      <c r="BJ56" s="343"/>
      <c r="BK56" s="343"/>
      <c r="BL56" s="343"/>
      <c r="BM56" s="343"/>
      <c r="BN56" s="343"/>
      <c r="BO56" s="343"/>
      <c r="BP56" s="343"/>
      <c r="BQ56" s="343"/>
      <c r="BR56" s="343"/>
      <c r="BS56" s="343"/>
      <c r="BT56" s="343"/>
      <c r="BU56" s="343"/>
      <c r="BV56" s="343"/>
      <c r="BW56" s="343"/>
      <c r="BX56" s="343"/>
      <c r="BY56" s="343"/>
      <c r="BZ56" s="343"/>
      <c r="CA56" s="343"/>
      <c r="CB56" s="343"/>
      <c r="CC56" s="343"/>
      <c r="CD56" s="343"/>
      <c r="CE56" s="343"/>
      <c r="CF56" s="343"/>
      <c r="CG56" s="343"/>
      <c r="CH56" s="343"/>
      <c r="CI56" s="343"/>
      <c r="CJ56" s="343"/>
      <c r="CK56" s="343"/>
      <c r="CL56" s="343"/>
      <c r="CM56" s="343"/>
      <c r="CN56" s="343"/>
      <c r="CO56" s="343"/>
      <c r="CP56" s="343"/>
      <c r="CQ56" s="343"/>
      <c r="CR56" s="343"/>
      <c r="CS56" s="343"/>
      <c r="CT56" s="343"/>
      <c r="CU56" s="343"/>
      <c r="CV56" s="343"/>
      <c r="CW56" s="343"/>
      <c r="CX56" s="343"/>
      <c r="CY56" s="343"/>
      <c r="CZ56" s="343"/>
      <c r="DA56" s="343"/>
      <c r="DB56" s="343"/>
      <c r="DC56" s="343"/>
      <c r="DD56" s="343"/>
      <c r="DE56" s="343"/>
      <c r="DF56" s="343"/>
      <c r="DG56" s="343"/>
      <c r="DH56" s="343"/>
      <c r="DI56" s="343"/>
    </row>
    <row r="57" spans="1:113" s="339" customFormat="1" ht="16.8" customHeight="1" x14ac:dyDescent="0.3">
      <c r="A57" s="408"/>
      <c r="B57" s="417" t="s">
        <v>52</v>
      </c>
      <c r="C57" s="417"/>
      <c r="D57" s="417"/>
      <c r="E57" s="417"/>
      <c r="F57" s="417"/>
      <c r="G57" s="417"/>
      <c r="H57" s="417"/>
      <c r="I57" s="332"/>
      <c r="J57" s="333"/>
      <c r="K57" s="334"/>
      <c r="L57" s="334"/>
      <c r="M57" s="334"/>
      <c r="N57" s="335"/>
      <c r="O57" s="336"/>
      <c r="P57" s="337"/>
      <c r="Q57" s="337"/>
      <c r="R57" s="337"/>
      <c r="S57" s="337"/>
      <c r="T57" s="337"/>
      <c r="U57" s="337"/>
      <c r="V57" s="337"/>
      <c r="W57" s="337"/>
      <c r="X57" s="337"/>
      <c r="Y57" s="337"/>
      <c r="Z57" s="337"/>
      <c r="AA57" s="337"/>
      <c r="AB57" s="337"/>
      <c r="AC57" s="337"/>
      <c r="AD57" s="337"/>
      <c r="AE57" s="337"/>
      <c r="AF57" s="337"/>
      <c r="AG57" s="337"/>
      <c r="AH57" s="337"/>
      <c r="AI57" s="337"/>
      <c r="AJ57" s="337"/>
      <c r="AK57" s="337"/>
      <c r="AL57" s="337"/>
      <c r="AM57" s="337"/>
      <c r="AN57" s="337"/>
      <c r="AO57" s="337"/>
      <c r="AP57" s="337"/>
      <c r="AQ57" s="337"/>
      <c r="AR57" s="337"/>
      <c r="AS57" s="337"/>
      <c r="AT57" s="337"/>
      <c r="AU57" s="337"/>
      <c r="AV57" s="337"/>
      <c r="AW57" s="337"/>
      <c r="AX57" s="337"/>
      <c r="AY57" s="337"/>
      <c r="AZ57" s="337"/>
      <c r="BA57" s="337"/>
      <c r="BB57" s="337"/>
      <c r="BC57" s="337"/>
      <c r="BD57" s="337"/>
      <c r="BE57" s="338"/>
      <c r="BF57" s="334"/>
      <c r="BG57" s="334"/>
      <c r="BH57" s="334"/>
      <c r="BI57" s="334"/>
      <c r="BJ57" s="334"/>
      <c r="BK57" s="334"/>
      <c r="BL57" s="334"/>
      <c r="BM57" s="334"/>
      <c r="BN57" s="334"/>
      <c r="BO57" s="334"/>
      <c r="BP57" s="334"/>
      <c r="BQ57" s="334"/>
      <c r="BR57" s="334"/>
      <c r="BS57" s="334"/>
      <c r="BT57" s="334"/>
      <c r="BU57" s="334"/>
      <c r="BV57" s="334"/>
      <c r="BW57" s="334"/>
      <c r="BX57" s="334"/>
      <c r="BY57" s="334"/>
      <c r="BZ57" s="334"/>
      <c r="CA57" s="334"/>
      <c r="CB57" s="334"/>
      <c r="CC57" s="334"/>
      <c r="CD57" s="334"/>
      <c r="CE57" s="334"/>
      <c r="CF57" s="334"/>
      <c r="CG57" s="334"/>
      <c r="CH57" s="334"/>
      <c r="CI57" s="334"/>
      <c r="CJ57" s="334"/>
      <c r="CK57" s="334"/>
      <c r="CL57" s="334"/>
      <c r="CM57" s="334"/>
      <c r="CN57" s="334"/>
      <c r="CO57" s="334"/>
      <c r="CP57" s="334"/>
      <c r="CQ57" s="334"/>
      <c r="CR57" s="334"/>
      <c r="CS57" s="334"/>
      <c r="CT57" s="334"/>
      <c r="CU57" s="334"/>
      <c r="CV57" s="334"/>
      <c r="CW57" s="334"/>
      <c r="CX57" s="334"/>
      <c r="CY57" s="334"/>
      <c r="CZ57" s="334"/>
      <c r="DA57" s="334"/>
      <c r="DB57" s="334"/>
      <c r="DC57" s="334"/>
      <c r="DD57" s="334"/>
      <c r="DE57" s="334"/>
      <c r="DF57" s="334"/>
      <c r="DG57" s="334"/>
      <c r="DH57" s="334"/>
      <c r="DI57" s="334"/>
    </row>
    <row r="58" spans="1:113" s="347" customFormat="1" ht="28.2" customHeight="1" x14ac:dyDescent="0.3">
      <c r="A58" s="409"/>
      <c r="B58" s="418" t="s">
        <v>216</v>
      </c>
      <c r="C58" s="418"/>
      <c r="D58" s="328"/>
      <c r="E58" s="418" t="s">
        <v>0</v>
      </c>
      <c r="F58" s="418"/>
      <c r="G58" s="418"/>
      <c r="H58" s="328"/>
      <c r="I58" s="341"/>
      <c r="J58" s="342"/>
      <c r="K58" s="343"/>
      <c r="L58" s="343"/>
      <c r="M58" s="343"/>
      <c r="N58" s="344"/>
      <c r="O58" s="345"/>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346"/>
      <c r="AX58" s="346"/>
      <c r="AY58" s="346"/>
      <c r="AZ58" s="346"/>
      <c r="BA58" s="346"/>
      <c r="BB58" s="346"/>
      <c r="BC58" s="346"/>
      <c r="BD58" s="346"/>
      <c r="BE58" s="341"/>
      <c r="BF58" s="343"/>
      <c r="BG58" s="343"/>
      <c r="BH58" s="343"/>
      <c r="BI58" s="343"/>
      <c r="BJ58" s="343"/>
      <c r="BK58" s="343"/>
      <c r="BL58" s="343"/>
      <c r="BM58" s="343"/>
      <c r="BN58" s="343"/>
      <c r="BO58" s="343"/>
      <c r="BP58" s="343"/>
      <c r="BQ58" s="343"/>
      <c r="BR58" s="343"/>
      <c r="BS58" s="343"/>
      <c r="BT58" s="343"/>
      <c r="BU58" s="343"/>
      <c r="BV58" s="343"/>
      <c r="BW58" s="343"/>
      <c r="BX58" s="343"/>
      <c r="BY58" s="343"/>
      <c r="BZ58" s="343"/>
      <c r="CA58" s="343"/>
      <c r="CB58" s="343"/>
      <c r="CC58" s="343"/>
      <c r="CD58" s="343"/>
      <c r="CE58" s="343"/>
      <c r="CF58" s="343"/>
      <c r="CG58" s="343"/>
      <c r="CH58" s="343"/>
      <c r="CI58" s="343"/>
      <c r="CJ58" s="343"/>
      <c r="CK58" s="343"/>
      <c r="CL58" s="343"/>
      <c r="CM58" s="343"/>
      <c r="CN58" s="343"/>
      <c r="CO58" s="343"/>
      <c r="CP58" s="343"/>
      <c r="CQ58" s="343"/>
      <c r="CR58" s="343"/>
      <c r="CS58" s="343"/>
      <c r="CT58" s="343"/>
      <c r="CU58" s="343"/>
      <c r="CV58" s="343"/>
      <c r="CW58" s="343"/>
      <c r="CX58" s="343"/>
      <c r="CY58" s="343"/>
      <c r="CZ58" s="343"/>
      <c r="DA58" s="343"/>
      <c r="DB58" s="343"/>
      <c r="DC58" s="343"/>
      <c r="DD58" s="343"/>
      <c r="DE58" s="343"/>
      <c r="DF58" s="343"/>
      <c r="DG58" s="343"/>
      <c r="DH58" s="343"/>
      <c r="DI58" s="343"/>
    </row>
    <row r="59" spans="1:113" s="347" customFormat="1" ht="18" customHeight="1" x14ac:dyDescent="0.3">
      <c r="A59" s="409"/>
      <c r="B59" s="419" t="s">
        <v>36</v>
      </c>
      <c r="C59" s="419"/>
      <c r="D59" s="328"/>
      <c r="E59" s="420"/>
      <c r="F59" s="421"/>
      <c r="G59" s="422"/>
      <c r="H59" s="361"/>
      <c r="I59" s="341"/>
      <c r="J59" s="423"/>
      <c r="K59" s="423"/>
      <c r="L59" s="423"/>
      <c r="M59" s="343"/>
      <c r="N59" s="344"/>
      <c r="O59" s="345"/>
      <c r="P59" s="346"/>
      <c r="Q59" s="346"/>
      <c r="R59" s="346"/>
      <c r="S59" s="346"/>
      <c r="T59" s="346"/>
      <c r="U59" s="346"/>
      <c r="V59" s="346"/>
      <c r="W59" s="346"/>
      <c r="X59" s="346"/>
      <c r="Y59" s="346"/>
      <c r="Z59" s="346"/>
      <c r="AA59" s="346"/>
      <c r="AB59" s="346"/>
      <c r="AC59" s="346"/>
      <c r="AD59" s="346"/>
      <c r="AE59" s="346"/>
      <c r="AF59" s="346"/>
      <c r="AG59" s="346"/>
      <c r="AH59" s="346"/>
      <c r="AI59" s="346"/>
      <c r="AJ59" s="346"/>
      <c r="AK59" s="346"/>
      <c r="AL59" s="346"/>
      <c r="AM59" s="346"/>
      <c r="AN59" s="346"/>
      <c r="AO59" s="346"/>
      <c r="AP59" s="346"/>
      <c r="AQ59" s="346"/>
      <c r="AR59" s="346"/>
      <c r="AS59" s="346"/>
      <c r="AT59" s="346"/>
      <c r="AU59" s="346"/>
      <c r="AV59" s="346"/>
      <c r="AW59" s="346"/>
      <c r="AX59" s="346"/>
      <c r="AY59" s="346"/>
      <c r="AZ59" s="346"/>
      <c r="BA59" s="346"/>
      <c r="BB59" s="346"/>
      <c r="BC59" s="346"/>
      <c r="BD59" s="346"/>
      <c r="BE59" s="341"/>
      <c r="BF59" s="343"/>
      <c r="BG59" s="343"/>
      <c r="BH59" s="343"/>
      <c r="BI59" s="343"/>
      <c r="BJ59" s="343"/>
      <c r="BK59" s="343"/>
      <c r="BL59" s="343"/>
      <c r="BM59" s="343"/>
      <c r="BN59" s="343"/>
      <c r="BO59" s="343"/>
      <c r="BP59" s="343"/>
      <c r="BQ59" s="343"/>
      <c r="BR59" s="343"/>
      <c r="BS59" s="343"/>
      <c r="BT59" s="343"/>
      <c r="BU59" s="343"/>
      <c r="BV59" s="343"/>
      <c r="BW59" s="343"/>
      <c r="BX59" s="343"/>
      <c r="BY59" s="343"/>
      <c r="BZ59" s="343"/>
      <c r="CA59" s="343"/>
      <c r="CB59" s="343"/>
      <c r="CC59" s="343"/>
      <c r="CD59" s="343"/>
      <c r="CE59" s="343"/>
      <c r="CF59" s="343"/>
      <c r="CG59" s="343"/>
      <c r="CH59" s="343"/>
      <c r="CI59" s="343"/>
      <c r="CJ59" s="343"/>
      <c r="CK59" s="343"/>
      <c r="CL59" s="343"/>
      <c r="CM59" s="343"/>
      <c r="CN59" s="343"/>
      <c r="CO59" s="343"/>
      <c r="CP59" s="343"/>
      <c r="CQ59" s="343"/>
      <c r="CR59" s="343"/>
      <c r="CS59" s="343"/>
      <c r="CT59" s="343"/>
      <c r="CU59" s="343"/>
      <c r="CV59" s="343"/>
      <c r="CW59" s="343"/>
      <c r="CX59" s="343"/>
      <c r="CY59" s="343"/>
      <c r="CZ59" s="343"/>
      <c r="DA59" s="343"/>
      <c r="DB59" s="343"/>
      <c r="DC59" s="343"/>
      <c r="DD59" s="343"/>
      <c r="DE59" s="343"/>
      <c r="DF59" s="343"/>
      <c r="DG59" s="343"/>
      <c r="DH59" s="343"/>
      <c r="DI59" s="343"/>
    </row>
    <row r="60" spans="1:113" s="347" customFormat="1" ht="28.2" customHeight="1" x14ac:dyDescent="0.3">
      <c r="A60" s="409"/>
      <c r="B60" s="486" t="s">
        <v>34</v>
      </c>
      <c r="C60" s="486"/>
      <c r="D60" s="486"/>
      <c r="E60" s="486"/>
      <c r="F60" s="486"/>
      <c r="G60" s="486"/>
      <c r="H60" s="486"/>
      <c r="I60" s="348"/>
      <c r="J60" s="342"/>
      <c r="K60" s="343"/>
      <c r="L60" s="343"/>
      <c r="M60" s="343"/>
      <c r="N60" s="344"/>
      <c r="O60" s="345"/>
      <c r="P60" s="346"/>
      <c r="Q60" s="346"/>
      <c r="R60" s="346"/>
      <c r="S60" s="346"/>
      <c r="T60" s="346"/>
      <c r="U60" s="346"/>
      <c r="V60" s="346"/>
      <c r="W60" s="346"/>
      <c r="X60" s="346"/>
      <c r="Y60" s="346"/>
      <c r="Z60" s="346"/>
      <c r="AA60" s="346"/>
      <c r="AB60" s="346"/>
      <c r="AC60" s="346"/>
      <c r="AD60" s="346"/>
      <c r="AE60" s="346"/>
      <c r="AF60" s="346"/>
      <c r="AG60" s="346"/>
      <c r="AH60" s="346"/>
      <c r="AI60" s="346"/>
      <c r="AJ60" s="346"/>
      <c r="AK60" s="346"/>
      <c r="AL60" s="346"/>
      <c r="AM60" s="346"/>
      <c r="AN60" s="346"/>
      <c r="AO60" s="346"/>
      <c r="AP60" s="346"/>
      <c r="AQ60" s="346"/>
      <c r="AR60" s="346"/>
      <c r="AS60" s="346"/>
      <c r="AT60" s="346"/>
      <c r="AU60" s="346"/>
      <c r="AV60" s="346"/>
      <c r="AW60" s="346"/>
      <c r="AX60" s="346"/>
      <c r="AY60" s="346"/>
      <c r="AZ60" s="346"/>
      <c r="BA60" s="346"/>
      <c r="BB60" s="346"/>
      <c r="BC60" s="346"/>
      <c r="BD60" s="346"/>
      <c r="BE60" s="341"/>
      <c r="BF60" s="343"/>
      <c r="BG60" s="343"/>
      <c r="BH60" s="343"/>
      <c r="BI60" s="343"/>
      <c r="BJ60" s="343"/>
      <c r="BK60" s="343"/>
      <c r="BL60" s="343"/>
      <c r="BM60" s="343"/>
      <c r="BN60" s="343"/>
      <c r="BO60" s="343"/>
      <c r="BP60" s="343"/>
      <c r="BQ60" s="343"/>
      <c r="BR60" s="343"/>
      <c r="BS60" s="343"/>
      <c r="BT60" s="343"/>
      <c r="BU60" s="343"/>
      <c r="BV60" s="343"/>
      <c r="BW60" s="343"/>
      <c r="BX60" s="343"/>
      <c r="BY60" s="343"/>
      <c r="BZ60" s="343"/>
      <c r="CA60" s="343"/>
      <c r="CB60" s="343"/>
      <c r="CC60" s="343"/>
      <c r="CD60" s="343"/>
      <c r="CE60" s="343"/>
      <c r="CF60" s="343"/>
      <c r="CG60" s="343"/>
      <c r="CH60" s="343"/>
      <c r="CI60" s="343"/>
      <c r="CJ60" s="343"/>
      <c r="CK60" s="343"/>
      <c r="CL60" s="343"/>
      <c r="CM60" s="343"/>
      <c r="CN60" s="343"/>
      <c r="CO60" s="343"/>
      <c r="CP60" s="343"/>
      <c r="CQ60" s="343"/>
      <c r="CR60" s="343"/>
      <c r="CS60" s="343"/>
      <c r="CT60" s="343"/>
      <c r="CU60" s="343"/>
      <c r="CV60" s="343"/>
      <c r="CW60" s="343"/>
      <c r="CX60" s="343"/>
      <c r="CY60" s="343"/>
      <c r="CZ60" s="343"/>
      <c r="DA60" s="343"/>
      <c r="DB60" s="343"/>
      <c r="DC60" s="343"/>
      <c r="DD60" s="343"/>
      <c r="DE60" s="343"/>
      <c r="DF60" s="343"/>
      <c r="DG60" s="343"/>
      <c r="DH60" s="343"/>
      <c r="DI60" s="343"/>
    </row>
    <row r="61" spans="1:113" s="6" customFormat="1" ht="9.6" customHeight="1" x14ac:dyDescent="0.3">
      <c r="A61" s="2"/>
      <c r="B61" s="64"/>
      <c r="C61" s="66"/>
      <c r="D61" s="66"/>
      <c r="E61" s="55"/>
      <c r="F61" s="65"/>
      <c r="G61" s="65"/>
      <c r="H61" s="67"/>
      <c r="I61" s="27"/>
      <c r="J61" s="5"/>
      <c r="N61" s="7"/>
      <c r="O61" s="3"/>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4"/>
    </row>
    <row r="62" spans="1:113" s="339" customFormat="1" ht="17.399999999999999" customHeight="1" x14ac:dyDescent="0.3">
      <c r="A62" s="408"/>
      <c r="B62" s="491" t="s">
        <v>54</v>
      </c>
      <c r="C62" s="492"/>
      <c r="D62" s="492"/>
      <c r="E62" s="492"/>
      <c r="F62" s="492"/>
      <c r="G62" s="492"/>
      <c r="H62" s="493"/>
      <c r="I62" s="332"/>
      <c r="J62" s="342"/>
      <c r="K62" s="334"/>
      <c r="L62" s="334"/>
      <c r="M62" s="334"/>
      <c r="N62" s="335"/>
      <c r="O62" s="336"/>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7"/>
      <c r="AY62" s="337"/>
      <c r="AZ62" s="337"/>
      <c r="BA62" s="337"/>
      <c r="BB62" s="337"/>
      <c r="BC62" s="337"/>
      <c r="BD62" s="337"/>
      <c r="BE62" s="338"/>
      <c r="BF62" s="334"/>
      <c r="BG62" s="334"/>
      <c r="BH62" s="334"/>
      <c r="BI62" s="334"/>
      <c r="BJ62" s="334"/>
      <c r="BK62" s="334"/>
      <c r="BL62" s="334"/>
      <c r="BM62" s="334"/>
      <c r="BN62" s="334"/>
      <c r="BO62" s="334"/>
      <c r="BP62" s="334"/>
      <c r="BQ62" s="334"/>
      <c r="BR62" s="334"/>
      <c r="BS62" s="334"/>
      <c r="BT62" s="334"/>
      <c r="BU62" s="334"/>
      <c r="BV62" s="334"/>
      <c r="BW62" s="334"/>
      <c r="BX62" s="334"/>
      <c r="BY62" s="334"/>
      <c r="BZ62" s="334"/>
      <c r="CA62" s="334"/>
      <c r="CB62" s="334"/>
      <c r="CC62" s="334"/>
      <c r="CD62" s="334"/>
      <c r="CE62" s="334"/>
      <c r="CF62" s="334"/>
      <c r="CG62" s="334"/>
      <c r="CH62" s="334"/>
      <c r="CI62" s="334"/>
      <c r="CJ62" s="334"/>
      <c r="CK62" s="334"/>
      <c r="CL62" s="334"/>
      <c r="CM62" s="334"/>
      <c r="CN62" s="334"/>
      <c r="CO62" s="334"/>
      <c r="CP62" s="334"/>
      <c r="CQ62" s="334"/>
      <c r="CR62" s="334"/>
      <c r="CS62" s="334"/>
      <c r="CT62" s="334"/>
      <c r="CU62" s="334"/>
      <c r="CV62" s="334"/>
      <c r="CW62" s="334"/>
      <c r="CX62" s="334"/>
      <c r="CY62" s="334"/>
      <c r="CZ62" s="334"/>
      <c r="DA62" s="334"/>
      <c r="DB62" s="334"/>
      <c r="DC62" s="334"/>
      <c r="DD62" s="334"/>
      <c r="DE62" s="334"/>
      <c r="DF62" s="334"/>
      <c r="DG62" s="334"/>
      <c r="DH62" s="334"/>
      <c r="DI62" s="334"/>
    </row>
    <row r="63" spans="1:113" s="347" customFormat="1" ht="18.600000000000001" customHeight="1" x14ac:dyDescent="0.3">
      <c r="A63" s="409"/>
      <c r="B63" s="487" t="s">
        <v>166</v>
      </c>
      <c r="C63" s="487"/>
      <c r="D63" s="487"/>
      <c r="E63" s="488"/>
      <c r="F63" s="488"/>
      <c r="G63" s="488"/>
      <c r="H63" s="488"/>
      <c r="I63" s="348"/>
      <c r="J63" s="342"/>
      <c r="K63" s="343"/>
      <c r="L63" s="343"/>
      <c r="M63" s="343"/>
      <c r="N63" s="344"/>
      <c r="O63" s="345"/>
      <c r="P63" s="346"/>
      <c r="Q63" s="346"/>
      <c r="R63" s="346"/>
      <c r="S63" s="346"/>
      <c r="T63" s="346"/>
      <c r="U63" s="346"/>
      <c r="V63" s="346"/>
      <c r="W63" s="346"/>
      <c r="X63" s="346"/>
      <c r="Y63" s="346"/>
      <c r="Z63" s="346"/>
      <c r="AA63" s="346"/>
      <c r="AB63" s="346"/>
      <c r="AC63" s="346"/>
      <c r="AD63" s="346"/>
      <c r="AE63" s="346"/>
      <c r="AF63" s="346"/>
      <c r="AG63" s="346"/>
      <c r="AH63" s="346"/>
      <c r="AI63" s="346"/>
      <c r="AJ63" s="346"/>
      <c r="AK63" s="346"/>
      <c r="AL63" s="346"/>
      <c r="AM63" s="346"/>
      <c r="AN63" s="346"/>
      <c r="AO63" s="346"/>
      <c r="AP63" s="346"/>
      <c r="AQ63" s="346"/>
      <c r="AR63" s="346"/>
      <c r="AS63" s="346"/>
      <c r="AT63" s="346"/>
      <c r="AU63" s="346"/>
      <c r="AV63" s="346"/>
      <c r="AW63" s="346"/>
      <c r="AX63" s="346"/>
      <c r="AY63" s="346"/>
      <c r="AZ63" s="346"/>
      <c r="BA63" s="346"/>
      <c r="BB63" s="346"/>
      <c r="BC63" s="346"/>
      <c r="BD63" s="346"/>
      <c r="BE63" s="341"/>
      <c r="BF63" s="343"/>
      <c r="BG63" s="343"/>
      <c r="BH63" s="343"/>
      <c r="BI63" s="343"/>
      <c r="BJ63" s="343"/>
      <c r="BK63" s="343"/>
      <c r="BL63" s="343"/>
      <c r="BM63" s="343"/>
      <c r="BN63" s="343"/>
      <c r="BO63" s="343"/>
      <c r="BP63" s="343"/>
      <c r="BQ63" s="343"/>
      <c r="BR63" s="343"/>
      <c r="BS63" s="343"/>
      <c r="BT63" s="343"/>
      <c r="BU63" s="343"/>
      <c r="BV63" s="343"/>
      <c r="BW63" s="343"/>
      <c r="BX63" s="343"/>
      <c r="BY63" s="343"/>
      <c r="BZ63" s="343"/>
      <c r="CA63" s="343"/>
      <c r="CB63" s="343"/>
      <c r="CC63" s="343"/>
      <c r="CD63" s="343"/>
      <c r="CE63" s="343"/>
      <c r="CF63" s="343"/>
      <c r="CG63" s="343"/>
      <c r="CH63" s="343"/>
      <c r="CI63" s="343"/>
      <c r="CJ63" s="343"/>
      <c r="CK63" s="343"/>
      <c r="CL63" s="343"/>
      <c r="CM63" s="343"/>
      <c r="CN63" s="343"/>
      <c r="CO63" s="343"/>
      <c r="CP63" s="343"/>
      <c r="CQ63" s="343"/>
      <c r="CR63" s="343"/>
      <c r="CS63" s="343"/>
      <c r="CT63" s="343"/>
      <c r="CU63" s="343"/>
      <c r="CV63" s="343"/>
      <c r="CW63" s="343"/>
      <c r="CX63" s="343"/>
      <c r="CY63" s="343"/>
      <c r="CZ63" s="343"/>
      <c r="DA63" s="343"/>
      <c r="DB63" s="343"/>
      <c r="DC63" s="343"/>
      <c r="DD63" s="343"/>
      <c r="DE63" s="343"/>
      <c r="DF63" s="343"/>
      <c r="DG63" s="343"/>
      <c r="DH63" s="343"/>
      <c r="DI63" s="343"/>
    </row>
    <row r="64" spans="1:113" s="347" customFormat="1" ht="18.600000000000001" customHeight="1" x14ac:dyDescent="0.3">
      <c r="A64" s="409"/>
      <c r="B64" s="487" t="s">
        <v>167</v>
      </c>
      <c r="C64" s="487"/>
      <c r="D64" s="487"/>
      <c r="E64" s="488"/>
      <c r="F64" s="488"/>
      <c r="G64" s="488"/>
      <c r="H64" s="488"/>
      <c r="I64" s="348"/>
      <c r="J64" s="342"/>
      <c r="K64" s="343"/>
      <c r="L64" s="343"/>
      <c r="M64" s="343"/>
      <c r="N64" s="344"/>
      <c r="O64" s="345"/>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6"/>
      <c r="AY64" s="346"/>
      <c r="AZ64" s="346"/>
      <c r="BA64" s="346"/>
      <c r="BB64" s="346"/>
      <c r="BC64" s="346"/>
      <c r="BD64" s="346"/>
      <c r="BE64" s="341"/>
      <c r="BF64" s="343"/>
      <c r="BG64" s="343"/>
      <c r="BH64" s="343"/>
      <c r="BI64" s="343"/>
      <c r="BJ64" s="343"/>
      <c r="BK64" s="343"/>
      <c r="BL64" s="343"/>
      <c r="BM64" s="343"/>
      <c r="BN64" s="343"/>
      <c r="BO64" s="343"/>
      <c r="BP64" s="343"/>
      <c r="BQ64" s="343"/>
      <c r="BR64" s="343"/>
      <c r="BS64" s="343"/>
      <c r="BT64" s="343"/>
      <c r="BU64" s="343"/>
      <c r="BV64" s="343"/>
      <c r="BW64" s="343"/>
      <c r="BX64" s="343"/>
      <c r="BY64" s="343"/>
      <c r="BZ64" s="343"/>
      <c r="CA64" s="343"/>
      <c r="CB64" s="343"/>
      <c r="CC64" s="343"/>
      <c r="CD64" s="343"/>
      <c r="CE64" s="343"/>
      <c r="CF64" s="343"/>
      <c r="CG64" s="343"/>
      <c r="CH64" s="343"/>
      <c r="CI64" s="343"/>
      <c r="CJ64" s="343"/>
      <c r="CK64" s="343"/>
      <c r="CL64" s="343"/>
      <c r="CM64" s="343"/>
      <c r="CN64" s="343"/>
      <c r="CO64" s="343"/>
      <c r="CP64" s="343"/>
      <c r="CQ64" s="343"/>
      <c r="CR64" s="343"/>
      <c r="CS64" s="343"/>
      <c r="CT64" s="343"/>
      <c r="CU64" s="343"/>
      <c r="CV64" s="343"/>
      <c r="CW64" s="343"/>
      <c r="CX64" s="343"/>
      <c r="CY64" s="343"/>
      <c r="CZ64" s="343"/>
      <c r="DA64" s="343"/>
      <c r="DB64" s="343"/>
      <c r="DC64" s="343"/>
      <c r="DD64" s="343"/>
      <c r="DE64" s="343"/>
      <c r="DF64" s="343"/>
      <c r="DG64" s="343"/>
      <c r="DH64" s="343"/>
      <c r="DI64" s="343"/>
    </row>
    <row r="65" spans="1:113" s="347" customFormat="1" ht="18.600000000000001" customHeight="1" x14ac:dyDescent="0.3">
      <c r="A65" s="409"/>
      <c r="B65" s="487" t="s">
        <v>164</v>
      </c>
      <c r="C65" s="487"/>
      <c r="D65" s="487"/>
      <c r="E65" s="488"/>
      <c r="F65" s="488"/>
      <c r="G65" s="488"/>
      <c r="H65" s="488"/>
      <c r="I65" s="348"/>
      <c r="J65" s="342"/>
      <c r="K65" s="343"/>
      <c r="L65" s="343"/>
      <c r="M65" s="343"/>
      <c r="N65" s="344"/>
      <c r="O65" s="345"/>
      <c r="P65" s="346"/>
      <c r="Q65" s="346"/>
      <c r="R65" s="346"/>
      <c r="S65" s="346"/>
      <c r="T65" s="346"/>
      <c r="U65" s="346"/>
      <c r="V65" s="346"/>
      <c r="W65" s="346"/>
      <c r="X65" s="346"/>
      <c r="Y65" s="346"/>
      <c r="Z65" s="346"/>
      <c r="AA65" s="346"/>
      <c r="AB65" s="346"/>
      <c r="AC65" s="346"/>
      <c r="AD65" s="346"/>
      <c r="AE65" s="346"/>
      <c r="AF65" s="346"/>
      <c r="AG65" s="346"/>
      <c r="AH65" s="346"/>
      <c r="AI65" s="346"/>
      <c r="AJ65" s="346"/>
      <c r="AK65" s="346"/>
      <c r="AL65" s="346"/>
      <c r="AM65" s="346"/>
      <c r="AN65" s="346"/>
      <c r="AO65" s="346"/>
      <c r="AP65" s="346"/>
      <c r="AQ65" s="346"/>
      <c r="AR65" s="346"/>
      <c r="AS65" s="346"/>
      <c r="AT65" s="346"/>
      <c r="AU65" s="346"/>
      <c r="AV65" s="346"/>
      <c r="AW65" s="346"/>
      <c r="AX65" s="346"/>
      <c r="AY65" s="346"/>
      <c r="AZ65" s="346"/>
      <c r="BA65" s="346"/>
      <c r="BB65" s="346"/>
      <c r="BC65" s="346"/>
      <c r="BD65" s="346"/>
      <c r="BE65" s="341"/>
      <c r="BF65" s="343"/>
      <c r="BG65" s="343"/>
      <c r="BH65" s="343"/>
      <c r="BI65" s="343"/>
      <c r="BJ65" s="343"/>
      <c r="BK65" s="343"/>
      <c r="BL65" s="343"/>
      <c r="BM65" s="343"/>
      <c r="BN65" s="343"/>
      <c r="BO65" s="343"/>
      <c r="BP65" s="343"/>
      <c r="BQ65" s="343"/>
      <c r="BR65" s="343"/>
      <c r="BS65" s="343"/>
      <c r="BT65" s="343"/>
      <c r="BU65" s="343"/>
      <c r="BV65" s="343"/>
      <c r="BW65" s="343"/>
      <c r="BX65" s="343"/>
      <c r="BY65" s="343"/>
      <c r="BZ65" s="343"/>
      <c r="CA65" s="343"/>
      <c r="CB65" s="343"/>
      <c r="CC65" s="343"/>
      <c r="CD65" s="343"/>
      <c r="CE65" s="343"/>
      <c r="CF65" s="343"/>
      <c r="CG65" s="343"/>
      <c r="CH65" s="343"/>
      <c r="CI65" s="343"/>
      <c r="CJ65" s="343"/>
      <c r="CK65" s="343"/>
      <c r="CL65" s="343"/>
      <c r="CM65" s="343"/>
      <c r="CN65" s="343"/>
      <c r="CO65" s="343"/>
      <c r="CP65" s="343"/>
      <c r="CQ65" s="343"/>
      <c r="CR65" s="343"/>
      <c r="CS65" s="343"/>
      <c r="CT65" s="343"/>
      <c r="CU65" s="343"/>
      <c r="CV65" s="343"/>
      <c r="CW65" s="343"/>
      <c r="CX65" s="343"/>
      <c r="CY65" s="343"/>
      <c r="CZ65" s="343"/>
      <c r="DA65" s="343"/>
      <c r="DB65" s="343"/>
      <c r="DC65" s="343"/>
      <c r="DD65" s="343"/>
      <c r="DE65" s="343"/>
      <c r="DF65" s="343"/>
      <c r="DG65" s="343"/>
      <c r="DH65" s="343"/>
      <c r="DI65" s="343"/>
    </row>
    <row r="66" spans="1:113" s="347" customFormat="1" ht="18.600000000000001" customHeight="1" x14ac:dyDescent="0.3">
      <c r="A66" s="409"/>
      <c r="B66" s="487" t="s">
        <v>165</v>
      </c>
      <c r="C66" s="487"/>
      <c r="D66" s="487"/>
      <c r="E66" s="488"/>
      <c r="F66" s="488"/>
      <c r="G66" s="488"/>
      <c r="H66" s="488"/>
      <c r="I66" s="348"/>
      <c r="J66" s="342"/>
      <c r="K66" s="343"/>
      <c r="L66" s="343"/>
      <c r="M66" s="343"/>
      <c r="N66" s="344"/>
      <c r="O66" s="345"/>
      <c r="P66" s="346"/>
      <c r="Q66" s="346"/>
      <c r="R66" s="346"/>
      <c r="S66" s="346"/>
      <c r="T66" s="346"/>
      <c r="U66" s="346"/>
      <c r="V66" s="346"/>
      <c r="W66" s="346"/>
      <c r="X66" s="346"/>
      <c r="Y66" s="346"/>
      <c r="Z66" s="346"/>
      <c r="AA66" s="346"/>
      <c r="AB66" s="346"/>
      <c r="AC66" s="346"/>
      <c r="AD66" s="346"/>
      <c r="AE66" s="346"/>
      <c r="AF66" s="346"/>
      <c r="AG66" s="346"/>
      <c r="AH66" s="346"/>
      <c r="AI66" s="346"/>
      <c r="AJ66" s="346"/>
      <c r="AK66" s="346"/>
      <c r="AL66" s="346"/>
      <c r="AM66" s="346"/>
      <c r="AN66" s="346"/>
      <c r="AO66" s="346"/>
      <c r="AP66" s="346"/>
      <c r="AQ66" s="346"/>
      <c r="AR66" s="346"/>
      <c r="AS66" s="346"/>
      <c r="AT66" s="346"/>
      <c r="AU66" s="346"/>
      <c r="AV66" s="346"/>
      <c r="AW66" s="346"/>
      <c r="AX66" s="346"/>
      <c r="AY66" s="346"/>
      <c r="AZ66" s="346"/>
      <c r="BA66" s="346"/>
      <c r="BB66" s="346"/>
      <c r="BC66" s="346"/>
      <c r="BD66" s="346"/>
      <c r="BE66" s="341"/>
      <c r="BF66" s="343"/>
      <c r="BG66" s="343"/>
      <c r="BH66" s="343"/>
      <c r="BI66" s="343"/>
      <c r="BJ66" s="343"/>
      <c r="BK66" s="343"/>
      <c r="BL66" s="343"/>
      <c r="BM66" s="343"/>
      <c r="BN66" s="343"/>
      <c r="BO66" s="343"/>
      <c r="BP66" s="343"/>
      <c r="BQ66" s="343"/>
      <c r="BR66" s="343"/>
      <c r="BS66" s="343"/>
      <c r="BT66" s="343"/>
      <c r="BU66" s="343"/>
      <c r="BV66" s="343"/>
      <c r="BW66" s="343"/>
      <c r="BX66" s="343"/>
      <c r="BY66" s="343"/>
      <c r="BZ66" s="343"/>
      <c r="CA66" s="343"/>
      <c r="CB66" s="343"/>
      <c r="CC66" s="343"/>
      <c r="CD66" s="343"/>
      <c r="CE66" s="343"/>
      <c r="CF66" s="343"/>
      <c r="CG66" s="343"/>
      <c r="CH66" s="343"/>
      <c r="CI66" s="343"/>
      <c r="CJ66" s="343"/>
      <c r="CK66" s="343"/>
      <c r="CL66" s="343"/>
      <c r="CM66" s="343"/>
      <c r="CN66" s="343"/>
      <c r="CO66" s="343"/>
      <c r="CP66" s="343"/>
      <c r="CQ66" s="343"/>
      <c r="CR66" s="343"/>
      <c r="CS66" s="343"/>
      <c r="CT66" s="343"/>
      <c r="CU66" s="343"/>
      <c r="CV66" s="343"/>
      <c r="CW66" s="343"/>
      <c r="CX66" s="343"/>
      <c r="CY66" s="343"/>
      <c r="CZ66" s="343"/>
      <c r="DA66" s="343"/>
      <c r="DB66" s="343"/>
      <c r="DC66" s="343"/>
      <c r="DD66" s="343"/>
      <c r="DE66" s="343"/>
      <c r="DF66" s="343"/>
      <c r="DG66" s="343"/>
      <c r="DH66" s="343"/>
      <c r="DI66" s="343"/>
    </row>
    <row r="67" spans="1:113" s="347" customFormat="1" ht="18.600000000000001" customHeight="1" x14ac:dyDescent="0.3">
      <c r="A67" s="409"/>
      <c r="B67" s="489" t="s">
        <v>187</v>
      </c>
      <c r="C67" s="487"/>
      <c r="D67" s="487"/>
      <c r="E67" s="490" t="e">
        <f>'Scoring Sheet'!D41</f>
        <v>#DIV/0!</v>
      </c>
      <c r="F67" s="490"/>
      <c r="G67" s="490"/>
      <c r="H67" s="490"/>
      <c r="I67" s="348"/>
      <c r="J67" s="342"/>
      <c r="K67" s="343"/>
      <c r="L67" s="343"/>
      <c r="M67" s="343"/>
      <c r="N67" s="344"/>
      <c r="O67" s="345"/>
      <c r="P67" s="346"/>
      <c r="Q67" s="346"/>
      <c r="R67" s="346"/>
      <c r="S67" s="346"/>
      <c r="T67" s="346"/>
      <c r="U67" s="346"/>
      <c r="V67" s="346"/>
      <c r="W67" s="346"/>
      <c r="X67" s="346"/>
      <c r="Y67" s="346"/>
      <c r="Z67" s="346"/>
      <c r="AA67" s="346"/>
      <c r="AB67" s="346"/>
      <c r="AC67" s="346"/>
      <c r="AD67" s="346"/>
      <c r="AE67" s="346"/>
      <c r="AF67" s="346"/>
      <c r="AG67" s="346"/>
      <c r="AH67" s="346"/>
      <c r="AI67" s="346"/>
      <c r="AJ67" s="346"/>
      <c r="AK67" s="346"/>
      <c r="AL67" s="346"/>
      <c r="AM67" s="346"/>
      <c r="AN67" s="346"/>
      <c r="AO67" s="346"/>
      <c r="AP67" s="346"/>
      <c r="AQ67" s="346"/>
      <c r="AR67" s="346"/>
      <c r="AS67" s="346"/>
      <c r="AT67" s="346"/>
      <c r="AU67" s="346"/>
      <c r="AV67" s="346"/>
      <c r="AW67" s="346"/>
      <c r="AX67" s="346"/>
      <c r="AY67" s="346"/>
      <c r="AZ67" s="346"/>
      <c r="BA67" s="346"/>
      <c r="BB67" s="346"/>
      <c r="BC67" s="346"/>
      <c r="BD67" s="346"/>
      <c r="BE67" s="341"/>
      <c r="BF67" s="343"/>
      <c r="BG67" s="343"/>
      <c r="BH67" s="343"/>
      <c r="BI67" s="343"/>
      <c r="BJ67" s="343"/>
      <c r="BK67" s="343"/>
      <c r="BL67" s="343"/>
      <c r="BM67" s="343"/>
      <c r="BN67" s="343"/>
      <c r="BO67" s="343"/>
      <c r="BP67" s="343"/>
      <c r="BQ67" s="343"/>
      <c r="BR67" s="343"/>
      <c r="BS67" s="343"/>
      <c r="BT67" s="343"/>
      <c r="BU67" s="343"/>
      <c r="BV67" s="343"/>
      <c r="BW67" s="343"/>
      <c r="BX67" s="343"/>
      <c r="BY67" s="343"/>
      <c r="BZ67" s="343"/>
      <c r="CA67" s="343"/>
      <c r="CB67" s="343"/>
      <c r="CC67" s="343"/>
      <c r="CD67" s="343"/>
      <c r="CE67" s="343"/>
      <c r="CF67" s="343"/>
      <c r="CG67" s="343"/>
      <c r="CH67" s="343"/>
      <c r="CI67" s="343"/>
      <c r="CJ67" s="343"/>
      <c r="CK67" s="343"/>
      <c r="CL67" s="343"/>
      <c r="CM67" s="343"/>
      <c r="CN67" s="343"/>
      <c r="CO67" s="343"/>
      <c r="CP67" s="343"/>
      <c r="CQ67" s="343"/>
      <c r="CR67" s="343"/>
      <c r="CS67" s="343"/>
      <c r="CT67" s="343"/>
      <c r="CU67" s="343"/>
      <c r="CV67" s="343"/>
      <c r="CW67" s="343"/>
      <c r="CX67" s="343"/>
      <c r="CY67" s="343"/>
      <c r="CZ67" s="343"/>
      <c r="DA67" s="343"/>
      <c r="DB67" s="343"/>
      <c r="DC67" s="343"/>
      <c r="DD67" s="343"/>
      <c r="DE67" s="343"/>
      <c r="DF67" s="343"/>
      <c r="DG67" s="343"/>
      <c r="DH67" s="343"/>
      <c r="DI67" s="343"/>
    </row>
    <row r="68" spans="1:113" s="347" customFormat="1" ht="7.8" customHeight="1" x14ac:dyDescent="0.3">
      <c r="A68" s="409"/>
      <c r="B68" s="354"/>
      <c r="C68" s="355"/>
      <c r="D68" s="355"/>
      <c r="E68" s="356"/>
      <c r="F68" s="357"/>
      <c r="G68" s="357"/>
      <c r="H68" s="358"/>
      <c r="I68" s="348"/>
      <c r="J68" s="342"/>
      <c r="K68" s="359"/>
      <c r="L68" s="343"/>
      <c r="M68" s="343"/>
      <c r="N68" s="344"/>
      <c r="O68" s="345"/>
      <c r="P68" s="346"/>
      <c r="Q68" s="346"/>
      <c r="R68" s="346"/>
      <c r="S68" s="346"/>
      <c r="T68" s="346"/>
      <c r="U68" s="346"/>
      <c r="V68" s="346"/>
      <c r="W68" s="346"/>
      <c r="X68" s="346"/>
      <c r="Y68" s="346"/>
      <c r="Z68" s="346"/>
      <c r="AA68" s="346"/>
      <c r="AB68" s="346"/>
      <c r="AC68" s="346"/>
      <c r="AD68" s="346"/>
      <c r="AE68" s="346"/>
      <c r="AF68" s="346"/>
      <c r="AG68" s="346"/>
      <c r="AH68" s="346"/>
      <c r="AI68" s="346"/>
      <c r="AJ68" s="346"/>
      <c r="AK68" s="346"/>
      <c r="AL68" s="346"/>
      <c r="AM68" s="346"/>
      <c r="AN68" s="346"/>
      <c r="AO68" s="346"/>
      <c r="AP68" s="346"/>
      <c r="AQ68" s="346"/>
      <c r="AR68" s="346"/>
      <c r="AS68" s="346"/>
      <c r="AT68" s="346"/>
      <c r="AU68" s="346"/>
      <c r="AV68" s="346"/>
      <c r="AW68" s="346"/>
      <c r="AX68" s="346"/>
      <c r="AY68" s="346"/>
      <c r="AZ68" s="346"/>
      <c r="BA68" s="346"/>
      <c r="BB68" s="346"/>
      <c r="BC68" s="346"/>
      <c r="BD68" s="346"/>
      <c r="BE68" s="341"/>
      <c r="BF68" s="343"/>
      <c r="BG68" s="343"/>
      <c r="BH68" s="343"/>
      <c r="BI68" s="343"/>
      <c r="BJ68" s="343"/>
      <c r="BK68" s="343"/>
      <c r="BL68" s="343"/>
      <c r="BM68" s="343"/>
      <c r="BN68" s="343"/>
      <c r="BO68" s="343"/>
      <c r="BP68" s="343"/>
      <c r="BQ68" s="343"/>
      <c r="BR68" s="343"/>
      <c r="BS68" s="343"/>
      <c r="BT68" s="343"/>
      <c r="BU68" s="343"/>
      <c r="BV68" s="343"/>
      <c r="BW68" s="343"/>
      <c r="BX68" s="343"/>
      <c r="BY68" s="343"/>
      <c r="BZ68" s="343"/>
      <c r="CA68" s="343"/>
      <c r="CB68" s="343"/>
      <c r="CC68" s="343"/>
      <c r="CD68" s="343"/>
      <c r="CE68" s="343"/>
      <c r="CF68" s="343"/>
      <c r="CG68" s="343"/>
      <c r="CH68" s="343"/>
      <c r="CI68" s="343"/>
      <c r="CJ68" s="343"/>
      <c r="CK68" s="343"/>
      <c r="CL68" s="343"/>
      <c r="CM68" s="343"/>
      <c r="CN68" s="343"/>
      <c r="CO68" s="343"/>
      <c r="CP68" s="343"/>
      <c r="CQ68" s="343"/>
      <c r="CR68" s="343"/>
      <c r="CS68" s="343"/>
      <c r="CT68" s="343"/>
      <c r="CU68" s="343"/>
      <c r="CV68" s="343"/>
      <c r="CW68" s="343"/>
      <c r="CX68" s="343"/>
      <c r="CY68" s="343"/>
      <c r="CZ68" s="343"/>
      <c r="DA68" s="343"/>
      <c r="DB68" s="343"/>
      <c r="DC68" s="343"/>
      <c r="DD68" s="343"/>
      <c r="DE68" s="343"/>
      <c r="DF68" s="343"/>
      <c r="DG68" s="343"/>
      <c r="DH68" s="343"/>
      <c r="DI68" s="343"/>
    </row>
    <row r="69" spans="1:113" s="339" customFormat="1" ht="16.8" customHeight="1" x14ac:dyDescent="0.3">
      <c r="A69" s="408"/>
      <c r="B69" s="417" t="s">
        <v>55</v>
      </c>
      <c r="C69" s="417"/>
      <c r="D69" s="417"/>
      <c r="E69" s="417"/>
      <c r="F69" s="417"/>
      <c r="G69" s="417"/>
      <c r="H69" s="417"/>
      <c r="I69" s="332"/>
      <c r="J69" s="333"/>
      <c r="K69" s="334"/>
      <c r="L69" s="334"/>
      <c r="M69" s="334"/>
      <c r="N69" s="335"/>
      <c r="O69" s="336"/>
      <c r="P69" s="337"/>
      <c r="Q69" s="337"/>
      <c r="R69" s="337"/>
      <c r="S69" s="337"/>
      <c r="T69" s="337"/>
      <c r="U69" s="337"/>
      <c r="V69" s="337"/>
      <c r="W69" s="337"/>
      <c r="X69" s="337"/>
      <c r="Y69" s="337"/>
      <c r="Z69" s="337"/>
      <c r="AA69" s="337"/>
      <c r="AB69" s="337"/>
      <c r="AC69" s="337"/>
      <c r="AD69" s="337"/>
      <c r="AE69" s="337"/>
      <c r="AF69" s="337"/>
      <c r="AG69" s="337"/>
      <c r="AH69" s="337"/>
      <c r="AI69" s="337"/>
      <c r="AJ69" s="337"/>
      <c r="AK69" s="337"/>
      <c r="AL69" s="337"/>
      <c r="AM69" s="337"/>
      <c r="AN69" s="337"/>
      <c r="AO69" s="337"/>
      <c r="AP69" s="337"/>
      <c r="AQ69" s="337"/>
      <c r="AR69" s="337"/>
      <c r="AS69" s="337"/>
      <c r="AT69" s="337"/>
      <c r="AU69" s="337"/>
      <c r="AV69" s="337"/>
      <c r="AW69" s="337"/>
      <c r="AX69" s="337"/>
      <c r="AY69" s="337"/>
      <c r="AZ69" s="337"/>
      <c r="BA69" s="337"/>
      <c r="BB69" s="337"/>
      <c r="BC69" s="337"/>
      <c r="BD69" s="337"/>
      <c r="BE69" s="338"/>
      <c r="BF69" s="334"/>
      <c r="BG69" s="334"/>
      <c r="BH69" s="334"/>
      <c r="BI69" s="334"/>
      <c r="BJ69" s="334"/>
      <c r="BK69" s="334"/>
      <c r="BL69" s="334"/>
      <c r="BM69" s="334"/>
      <c r="BN69" s="334"/>
      <c r="BO69" s="334"/>
      <c r="BP69" s="334"/>
      <c r="BQ69" s="334"/>
      <c r="BR69" s="334"/>
      <c r="BS69" s="334"/>
      <c r="BT69" s="334"/>
      <c r="BU69" s="334"/>
      <c r="BV69" s="334"/>
      <c r="BW69" s="334"/>
      <c r="BX69" s="334"/>
      <c r="BY69" s="334"/>
      <c r="BZ69" s="334"/>
      <c r="CA69" s="334"/>
      <c r="CB69" s="334"/>
      <c r="CC69" s="334"/>
      <c r="CD69" s="334"/>
      <c r="CE69" s="334"/>
      <c r="CF69" s="334"/>
      <c r="CG69" s="334"/>
      <c r="CH69" s="334"/>
      <c r="CI69" s="334"/>
      <c r="CJ69" s="334"/>
      <c r="CK69" s="334"/>
      <c r="CL69" s="334"/>
      <c r="CM69" s="334"/>
      <c r="CN69" s="334"/>
      <c r="CO69" s="334"/>
      <c r="CP69" s="334"/>
      <c r="CQ69" s="334"/>
      <c r="CR69" s="334"/>
      <c r="CS69" s="334"/>
      <c r="CT69" s="334"/>
      <c r="CU69" s="334"/>
      <c r="CV69" s="334"/>
      <c r="CW69" s="334"/>
      <c r="CX69" s="334"/>
      <c r="CY69" s="334"/>
      <c r="CZ69" s="334"/>
      <c r="DA69" s="334"/>
      <c r="DB69" s="334"/>
      <c r="DC69" s="334"/>
      <c r="DD69" s="334"/>
      <c r="DE69" s="334"/>
      <c r="DF69" s="334"/>
      <c r="DG69" s="334"/>
      <c r="DH69" s="334"/>
      <c r="DI69" s="334"/>
    </row>
    <row r="70" spans="1:113" s="347" customFormat="1" ht="72.599999999999994" customHeight="1" x14ac:dyDescent="0.3">
      <c r="A70" s="409"/>
      <c r="B70" s="481" t="s">
        <v>56</v>
      </c>
      <c r="C70" s="482"/>
      <c r="D70" s="328"/>
      <c r="E70" s="494" t="s">
        <v>222</v>
      </c>
      <c r="F70" s="495"/>
      <c r="G70" s="495"/>
      <c r="H70" s="482"/>
      <c r="I70" s="341"/>
      <c r="J70" s="342"/>
      <c r="K70" s="343"/>
      <c r="L70" s="343"/>
      <c r="M70" s="343"/>
      <c r="N70" s="344"/>
      <c r="O70" s="345"/>
      <c r="P70" s="346"/>
      <c r="Q70" s="346"/>
      <c r="R70" s="346"/>
      <c r="S70" s="346"/>
      <c r="T70" s="346"/>
      <c r="U70" s="346"/>
      <c r="V70" s="346"/>
      <c r="W70" s="346"/>
      <c r="X70" s="346"/>
      <c r="Y70" s="346"/>
      <c r="Z70" s="346"/>
      <c r="AA70" s="346"/>
      <c r="AB70" s="346"/>
      <c r="AC70" s="346"/>
      <c r="AD70" s="346"/>
      <c r="AE70" s="346"/>
      <c r="AF70" s="346"/>
      <c r="AG70" s="346"/>
      <c r="AH70" s="346"/>
      <c r="AI70" s="346"/>
      <c r="AJ70" s="346"/>
      <c r="AK70" s="346"/>
      <c r="AL70" s="346"/>
      <c r="AM70" s="346"/>
      <c r="AN70" s="346"/>
      <c r="AO70" s="346"/>
      <c r="AP70" s="346"/>
      <c r="AQ70" s="346"/>
      <c r="AR70" s="346"/>
      <c r="AS70" s="346"/>
      <c r="AT70" s="346"/>
      <c r="AU70" s="346"/>
      <c r="AV70" s="346"/>
      <c r="AW70" s="346"/>
      <c r="AX70" s="346"/>
      <c r="AY70" s="346"/>
      <c r="AZ70" s="346"/>
      <c r="BA70" s="346"/>
      <c r="BB70" s="346"/>
      <c r="BC70" s="346"/>
      <c r="BD70" s="346"/>
      <c r="BE70" s="341"/>
      <c r="BF70" s="343"/>
      <c r="BG70" s="343"/>
      <c r="BH70" s="343"/>
      <c r="BI70" s="343"/>
      <c r="BJ70" s="343"/>
      <c r="BK70" s="343"/>
      <c r="BL70" s="343"/>
      <c r="BM70" s="343"/>
      <c r="BN70" s="343"/>
      <c r="BO70" s="343"/>
      <c r="BP70" s="343"/>
      <c r="BQ70" s="343"/>
      <c r="BR70" s="343"/>
      <c r="BS70" s="343"/>
      <c r="BT70" s="343"/>
      <c r="BU70" s="343"/>
      <c r="BV70" s="343"/>
      <c r="BW70" s="343"/>
      <c r="BX70" s="343"/>
      <c r="BY70" s="343"/>
      <c r="BZ70" s="343"/>
      <c r="CA70" s="343"/>
      <c r="CB70" s="343"/>
      <c r="CC70" s="343"/>
      <c r="CD70" s="343"/>
      <c r="CE70" s="343"/>
      <c r="CF70" s="343"/>
      <c r="CG70" s="343"/>
      <c r="CH70" s="343"/>
      <c r="CI70" s="343"/>
      <c r="CJ70" s="343"/>
      <c r="CK70" s="343"/>
      <c r="CL70" s="343"/>
      <c r="CM70" s="343"/>
      <c r="CN70" s="343"/>
      <c r="CO70" s="343"/>
      <c r="CP70" s="343"/>
      <c r="CQ70" s="343"/>
      <c r="CR70" s="343"/>
      <c r="CS70" s="343"/>
      <c r="CT70" s="343"/>
      <c r="CU70" s="343"/>
      <c r="CV70" s="343"/>
      <c r="CW70" s="343"/>
      <c r="CX70" s="343"/>
      <c r="CY70" s="343"/>
      <c r="CZ70" s="343"/>
      <c r="DA70" s="343"/>
      <c r="DB70" s="343"/>
      <c r="DC70" s="343"/>
      <c r="DD70" s="343"/>
      <c r="DE70" s="343"/>
      <c r="DF70" s="343"/>
      <c r="DG70" s="343"/>
      <c r="DH70" s="343"/>
      <c r="DI70" s="343"/>
    </row>
    <row r="71" spans="1:113" s="347" customFormat="1" ht="18" customHeight="1" x14ac:dyDescent="0.3">
      <c r="A71" s="409"/>
      <c r="B71" s="419" t="s">
        <v>168</v>
      </c>
      <c r="C71" s="419"/>
      <c r="D71" s="328"/>
      <c r="E71" s="483" t="s">
        <v>177</v>
      </c>
      <c r="F71" s="484"/>
      <c r="G71" s="485"/>
      <c r="H71" s="328"/>
      <c r="I71" s="341"/>
      <c r="J71" s="423"/>
      <c r="K71" s="423"/>
      <c r="L71" s="423"/>
      <c r="M71" s="343"/>
      <c r="N71" s="344"/>
      <c r="O71" s="345"/>
      <c r="P71" s="346"/>
      <c r="Q71" s="346"/>
      <c r="R71" s="346"/>
      <c r="S71" s="346"/>
      <c r="T71" s="346"/>
      <c r="U71" s="346"/>
      <c r="V71" s="346"/>
      <c r="W71" s="346"/>
      <c r="X71" s="346"/>
      <c r="Y71" s="346"/>
      <c r="Z71" s="346"/>
      <c r="AA71" s="346"/>
      <c r="AB71" s="346"/>
      <c r="AC71" s="346"/>
      <c r="AD71" s="346"/>
      <c r="AE71" s="346"/>
      <c r="AF71" s="346"/>
      <c r="AG71" s="346"/>
      <c r="AH71" s="346"/>
      <c r="AI71" s="346"/>
      <c r="AJ71" s="346"/>
      <c r="AK71" s="346"/>
      <c r="AL71" s="346"/>
      <c r="AM71" s="346"/>
      <c r="AN71" s="346"/>
      <c r="AO71" s="346"/>
      <c r="AP71" s="346"/>
      <c r="AQ71" s="346"/>
      <c r="AR71" s="346"/>
      <c r="AS71" s="346"/>
      <c r="AT71" s="346"/>
      <c r="AU71" s="346"/>
      <c r="AV71" s="346"/>
      <c r="AW71" s="346"/>
      <c r="AX71" s="346"/>
      <c r="AY71" s="346"/>
      <c r="AZ71" s="346"/>
      <c r="BA71" s="346"/>
      <c r="BB71" s="346"/>
      <c r="BC71" s="346"/>
      <c r="BD71" s="346"/>
      <c r="BE71" s="341"/>
      <c r="BF71" s="343"/>
      <c r="BG71" s="343"/>
      <c r="BH71" s="343"/>
      <c r="BI71" s="343"/>
      <c r="BJ71" s="343"/>
      <c r="BK71" s="343"/>
      <c r="BL71" s="343"/>
      <c r="BM71" s="343"/>
      <c r="BN71" s="343"/>
      <c r="BO71" s="343"/>
      <c r="BP71" s="343"/>
      <c r="BQ71" s="343"/>
      <c r="BR71" s="343"/>
      <c r="BS71" s="343"/>
      <c r="BT71" s="343"/>
      <c r="BU71" s="343"/>
      <c r="BV71" s="343"/>
      <c r="BW71" s="343"/>
      <c r="BX71" s="343"/>
      <c r="BY71" s="343"/>
      <c r="BZ71" s="343"/>
      <c r="CA71" s="343"/>
      <c r="CB71" s="343"/>
      <c r="CC71" s="343"/>
      <c r="CD71" s="343"/>
      <c r="CE71" s="343"/>
      <c r="CF71" s="343"/>
      <c r="CG71" s="343"/>
      <c r="CH71" s="343"/>
      <c r="CI71" s="343"/>
      <c r="CJ71" s="343"/>
      <c r="CK71" s="343"/>
      <c r="CL71" s="343"/>
      <c r="CM71" s="343"/>
      <c r="CN71" s="343"/>
      <c r="CO71" s="343"/>
      <c r="CP71" s="343"/>
      <c r="CQ71" s="343"/>
      <c r="CR71" s="343"/>
      <c r="CS71" s="343"/>
      <c r="CT71" s="343"/>
      <c r="CU71" s="343"/>
      <c r="CV71" s="343"/>
      <c r="CW71" s="343"/>
      <c r="CX71" s="343"/>
      <c r="CY71" s="343"/>
      <c r="CZ71" s="343"/>
      <c r="DA71" s="343"/>
      <c r="DB71" s="343"/>
      <c r="DC71" s="343"/>
      <c r="DD71" s="343"/>
      <c r="DE71" s="343"/>
      <c r="DF71" s="343"/>
      <c r="DG71" s="343"/>
      <c r="DH71" s="343"/>
      <c r="DI71" s="343"/>
    </row>
    <row r="72" spans="1:113" s="347" customFormat="1" ht="18" customHeight="1" x14ac:dyDescent="0.3">
      <c r="A72" s="409"/>
      <c r="B72" s="419" t="s">
        <v>178</v>
      </c>
      <c r="C72" s="419"/>
      <c r="D72" s="328"/>
      <c r="E72" s="483" t="s">
        <v>179</v>
      </c>
      <c r="F72" s="484"/>
      <c r="G72" s="485"/>
      <c r="H72" s="328"/>
      <c r="I72" s="341"/>
      <c r="J72" s="423"/>
      <c r="K72" s="423"/>
      <c r="L72" s="343"/>
      <c r="M72" s="343"/>
      <c r="N72" s="344"/>
      <c r="O72" s="345"/>
      <c r="P72" s="346"/>
      <c r="Q72" s="346"/>
      <c r="R72" s="346"/>
      <c r="S72" s="346"/>
      <c r="T72" s="346"/>
      <c r="U72" s="346"/>
      <c r="V72" s="346"/>
      <c r="W72" s="346"/>
      <c r="X72" s="346"/>
      <c r="Y72" s="346"/>
      <c r="Z72" s="346"/>
      <c r="AA72" s="346"/>
      <c r="AB72" s="346"/>
      <c r="AC72" s="346"/>
      <c r="AD72" s="346"/>
      <c r="AE72" s="346"/>
      <c r="AF72" s="346"/>
      <c r="AG72" s="346"/>
      <c r="AH72" s="346"/>
      <c r="AI72" s="346"/>
      <c r="AJ72" s="346"/>
      <c r="AK72" s="346"/>
      <c r="AL72" s="346"/>
      <c r="AM72" s="346"/>
      <c r="AN72" s="346"/>
      <c r="AO72" s="346"/>
      <c r="AP72" s="346"/>
      <c r="AQ72" s="346"/>
      <c r="AR72" s="346"/>
      <c r="AS72" s="346"/>
      <c r="AT72" s="346"/>
      <c r="AU72" s="346"/>
      <c r="AV72" s="346"/>
      <c r="AW72" s="346"/>
      <c r="AX72" s="346"/>
      <c r="AY72" s="346"/>
      <c r="AZ72" s="346"/>
      <c r="BA72" s="346"/>
      <c r="BB72" s="346"/>
      <c r="BC72" s="346"/>
      <c r="BD72" s="346"/>
      <c r="BE72" s="341"/>
      <c r="BF72" s="343"/>
      <c r="BG72" s="343"/>
      <c r="BH72" s="343"/>
      <c r="BI72" s="343"/>
      <c r="BJ72" s="343"/>
      <c r="BK72" s="343"/>
      <c r="BL72" s="343"/>
      <c r="BM72" s="343"/>
      <c r="BN72" s="343"/>
      <c r="BO72" s="343"/>
      <c r="BP72" s="343"/>
      <c r="BQ72" s="343"/>
      <c r="BR72" s="343"/>
      <c r="BS72" s="343"/>
      <c r="BT72" s="343"/>
      <c r="BU72" s="343"/>
      <c r="BV72" s="343"/>
      <c r="BW72" s="343"/>
      <c r="BX72" s="343"/>
      <c r="BY72" s="343"/>
      <c r="BZ72" s="343"/>
      <c r="CA72" s="343"/>
      <c r="CB72" s="343"/>
      <c r="CC72" s="343"/>
      <c r="CD72" s="343"/>
      <c r="CE72" s="343"/>
      <c r="CF72" s="343"/>
      <c r="CG72" s="343"/>
      <c r="CH72" s="343"/>
      <c r="CI72" s="343"/>
      <c r="CJ72" s="343"/>
      <c r="CK72" s="343"/>
      <c r="CL72" s="343"/>
      <c r="CM72" s="343"/>
      <c r="CN72" s="343"/>
      <c r="CO72" s="343"/>
      <c r="CP72" s="343"/>
      <c r="CQ72" s="343"/>
      <c r="CR72" s="343"/>
      <c r="CS72" s="343"/>
      <c r="CT72" s="343"/>
      <c r="CU72" s="343"/>
      <c r="CV72" s="343"/>
      <c r="CW72" s="343"/>
      <c r="CX72" s="343"/>
      <c r="CY72" s="343"/>
      <c r="CZ72" s="343"/>
      <c r="DA72" s="343"/>
      <c r="DB72" s="343"/>
      <c r="DC72" s="343"/>
      <c r="DD72" s="343"/>
      <c r="DE72" s="343"/>
      <c r="DF72" s="343"/>
      <c r="DG72" s="343"/>
      <c r="DH72" s="343"/>
      <c r="DI72" s="343"/>
    </row>
    <row r="73" spans="1:113" s="347" customFormat="1" ht="18" customHeight="1" x14ac:dyDescent="0.3">
      <c r="A73" s="409"/>
      <c r="B73" s="419" t="s">
        <v>180</v>
      </c>
      <c r="C73" s="419"/>
      <c r="D73" s="328"/>
      <c r="E73" s="483" t="s">
        <v>181</v>
      </c>
      <c r="F73" s="484"/>
      <c r="G73" s="485"/>
      <c r="H73" s="328"/>
      <c r="I73" s="341"/>
      <c r="J73" s="423"/>
      <c r="K73" s="423"/>
      <c r="L73" s="343"/>
      <c r="M73" s="343"/>
      <c r="N73" s="344"/>
      <c r="O73" s="345"/>
      <c r="P73" s="346"/>
      <c r="Q73" s="346"/>
      <c r="R73" s="346"/>
      <c r="S73" s="346"/>
      <c r="T73" s="346"/>
      <c r="U73" s="346"/>
      <c r="V73" s="346"/>
      <c r="W73" s="346"/>
      <c r="X73" s="346"/>
      <c r="Y73" s="346"/>
      <c r="Z73" s="346"/>
      <c r="AA73" s="346"/>
      <c r="AB73" s="346"/>
      <c r="AC73" s="346"/>
      <c r="AD73" s="346"/>
      <c r="AE73" s="346"/>
      <c r="AF73" s="346"/>
      <c r="AG73" s="346"/>
      <c r="AH73" s="346"/>
      <c r="AI73" s="346"/>
      <c r="AJ73" s="346"/>
      <c r="AK73" s="346"/>
      <c r="AL73" s="346"/>
      <c r="AM73" s="346"/>
      <c r="AN73" s="346"/>
      <c r="AO73" s="346"/>
      <c r="AP73" s="346"/>
      <c r="AQ73" s="346"/>
      <c r="AR73" s="346"/>
      <c r="AS73" s="346"/>
      <c r="AT73" s="346"/>
      <c r="AU73" s="346"/>
      <c r="AV73" s="346"/>
      <c r="AW73" s="346"/>
      <c r="AX73" s="346"/>
      <c r="AY73" s="346"/>
      <c r="AZ73" s="346"/>
      <c r="BA73" s="346"/>
      <c r="BB73" s="346"/>
      <c r="BC73" s="346"/>
      <c r="BD73" s="346"/>
      <c r="BE73" s="341"/>
      <c r="BF73" s="343"/>
      <c r="BG73" s="343"/>
      <c r="BH73" s="343"/>
      <c r="BI73" s="343"/>
      <c r="BJ73" s="343"/>
      <c r="BK73" s="343"/>
      <c r="BL73" s="343"/>
      <c r="BM73" s="343"/>
      <c r="BN73" s="343"/>
      <c r="BO73" s="343"/>
      <c r="BP73" s="343"/>
      <c r="BQ73" s="343"/>
      <c r="BR73" s="343"/>
      <c r="BS73" s="343"/>
      <c r="BT73" s="343"/>
      <c r="BU73" s="343"/>
      <c r="BV73" s="343"/>
      <c r="BW73" s="343"/>
      <c r="BX73" s="343"/>
      <c r="BY73" s="343"/>
      <c r="BZ73" s="343"/>
      <c r="CA73" s="343"/>
      <c r="CB73" s="343"/>
      <c r="CC73" s="343"/>
      <c r="CD73" s="343"/>
      <c r="CE73" s="343"/>
      <c r="CF73" s="343"/>
      <c r="CG73" s="343"/>
      <c r="CH73" s="343"/>
      <c r="CI73" s="343"/>
      <c r="CJ73" s="343"/>
      <c r="CK73" s="343"/>
      <c r="CL73" s="343"/>
      <c r="CM73" s="343"/>
      <c r="CN73" s="343"/>
      <c r="CO73" s="343"/>
      <c r="CP73" s="343"/>
      <c r="CQ73" s="343"/>
      <c r="CR73" s="343"/>
      <c r="CS73" s="343"/>
      <c r="CT73" s="343"/>
      <c r="CU73" s="343"/>
      <c r="CV73" s="343"/>
      <c r="CW73" s="343"/>
      <c r="CX73" s="343"/>
      <c r="CY73" s="343"/>
      <c r="CZ73" s="343"/>
      <c r="DA73" s="343"/>
      <c r="DB73" s="343"/>
      <c r="DC73" s="343"/>
      <c r="DD73" s="343"/>
      <c r="DE73" s="343"/>
      <c r="DF73" s="343"/>
      <c r="DG73" s="343"/>
      <c r="DH73" s="343"/>
      <c r="DI73" s="343"/>
    </row>
    <row r="74" spans="1:113" s="347" customFormat="1" ht="18" customHeight="1" x14ac:dyDescent="0.3">
      <c r="A74" s="409"/>
      <c r="B74" s="419" t="s">
        <v>182</v>
      </c>
      <c r="C74" s="419"/>
      <c r="D74" s="329"/>
      <c r="E74" s="420" t="s">
        <v>183</v>
      </c>
      <c r="F74" s="421"/>
      <c r="G74" s="422"/>
      <c r="H74" s="329"/>
      <c r="I74" s="341"/>
      <c r="J74" s="423"/>
      <c r="K74" s="423"/>
      <c r="L74" s="343"/>
      <c r="M74" s="343"/>
      <c r="N74" s="344"/>
      <c r="O74" s="345"/>
      <c r="P74" s="346"/>
      <c r="Q74" s="346"/>
      <c r="R74" s="346"/>
      <c r="S74" s="346"/>
      <c r="T74" s="346"/>
      <c r="U74" s="346"/>
      <c r="V74" s="346"/>
      <c r="W74" s="346"/>
      <c r="X74" s="346"/>
      <c r="Y74" s="346"/>
      <c r="Z74" s="346"/>
      <c r="AA74" s="346"/>
      <c r="AB74" s="346"/>
      <c r="AC74" s="346"/>
      <c r="AD74" s="346"/>
      <c r="AE74" s="346"/>
      <c r="AF74" s="346"/>
      <c r="AG74" s="346"/>
      <c r="AH74" s="346"/>
      <c r="AI74" s="346"/>
      <c r="AJ74" s="346"/>
      <c r="AK74" s="346"/>
      <c r="AL74" s="346"/>
      <c r="AM74" s="346"/>
      <c r="AN74" s="346"/>
      <c r="AO74" s="346"/>
      <c r="AP74" s="346"/>
      <c r="AQ74" s="346"/>
      <c r="AR74" s="346"/>
      <c r="AS74" s="346"/>
      <c r="AT74" s="346"/>
      <c r="AU74" s="346"/>
      <c r="AV74" s="346"/>
      <c r="AW74" s="346"/>
      <c r="AX74" s="346"/>
      <c r="AY74" s="346"/>
      <c r="AZ74" s="346"/>
      <c r="BA74" s="346"/>
      <c r="BB74" s="346"/>
      <c r="BC74" s="346"/>
      <c r="BD74" s="346"/>
      <c r="BE74" s="341"/>
      <c r="BF74" s="343"/>
      <c r="BG74" s="343"/>
      <c r="BH74" s="343"/>
      <c r="BI74" s="343"/>
      <c r="BJ74" s="343"/>
      <c r="BK74" s="343"/>
      <c r="BL74" s="343"/>
      <c r="BM74" s="343"/>
      <c r="BN74" s="343"/>
      <c r="BO74" s="343"/>
      <c r="BP74" s="343"/>
      <c r="BQ74" s="343"/>
      <c r="BR74" s="343"/>
      <c r="BS74" s="343"/>
      <c r="BT74" s="343"/>
      <c r="BU74" s="343"/>
      <c r="BV74" s="343"/>
      <c r="BW74" s="343"/>
      <c r="BX74" s="343"/>
      <c r="BY74" s="343"/>
      <c r="BZ74" s="343"/>
      <c r="CA74" s="343"/>
      <c r="CB74" s="343"/>
      <c r="CC74" s="343"/>
      <c r="CD74" s="343"/>
      <c r="CE74" s="343"/>
      <c r="CF74" s="343"/>
      <c r="CG74" s="343"/>
      <c r="CH74" s="343"/>
      <c r="CI74" s="343"/>
      <c r="CJ74" s="343"/>
      <c r="CK74" s="343"/>
      <c r="CL74" s="343"/>
      <c r="CM74" s="343"/>
      <c r="CN74" s="343"/>
      <c r="CO74" s="343"/>
      <c r="CP74" s="343"/>
      <c r="CQ74" s="343"/>
      <c r="CR74" s="343"/>
      <c r="CS74" s="343"/>
      <c r="CT74" s="343"/>
      <c r="CU74" s="343"/>
      <c r="CV74" s="343"/>
      <c r="CW74" s="343"/>
      <c r="CX74" s="343"/>
      <c r="CY74" s="343"/>
      <c r="CZ74" s="343"/>
      <c r="DA74" s="343"/>
      <c r="DB74" s="343"/>
      <c r="DC74" s="343"/>
      <c r="DD74" s="343"/>
      <c r="DE74" s="343"/>
      <c r="DF74" s="343"/>
      <c r="DG74" s="343"/>
      <c r="DH74" s="343"/>
      <c r="DI74" s="343"/>
    </row>
    <row r="75" spans="1:113" s="347" customFormat="1" ht="30" customHeight="1" x14ac:dyDescent="0.3">
      <c r="A75" s="409"/>
      <c r="B75" s="419" t="s">
        <v>184</v>
      </c>
      <c r="C75" s="419"/>
      <c r="D75" s="329"/>
      <c r="E75" s="420" t="s">
        <v>185</v>
      </c>
      <c r="F75" s="421"/>
      <c r="G75" s="422"/>
      <c r="H75" s="329"/>
      <c r="I75" s="341"/>
      <c r="J75" s="423"/>
      <c r="K75" s="423"/>
      <c r="L75" s="343"/>
      <c r="M75" s="343"/>
      <c r="N75" s="344"/>
      <c r="O75" s="345"/>
      <c r="P75" s="346"/>
      <c r="Q75" s="346"/>
      <c r="R75" s="346"/>
      <c r="S75" s="346"/>
      <c r="T75" s="346"/>
      <c r="U75" s="346"/>
      <c r="V75" s="346"/>
      <c r="W75" s="346"/>
      <c r="X75" s="346"/>
      <c r="Y75" s="346"/>
      <c r="Z75" s="346"/>
      <c r="AA75" s="346"/>
      <c r="AB75" s="346"/>
      <c r="AC75" s="346"/>
      <c r="AD75" s="346"/>
      <c r="AE75" s="346"/>
      <c r="AF75" s="346"/>
      <c r="AG75" s="346"/>
      <c r="AH75" s="346"/>
      <c r="AI75" s="346"/>
      <c r="AJ75" s="346"/>
      <c r="AK75" s="346"/>
      <c r="AL75" s="346"/>
      <c r="AM75" s="346"/>
      <c r="AN75" s="346"/>
      <c r="AO75" s="346"/>
      <c r="AP75" s="346"/>
      <c r="AQ75" s="346"/>
      <c r="AR75" s="346"/>
      <c r="AS75" s="346"/>
      <c r="AT75" s="346"/>
      <c r="AU75" s="346"/>
      <c r="AV75" s="346"/>
      <c r="AW75" s="346"/>
      <c r="AX75" s="346"/>
      <c r="AY75" s="346"/>
      <c r="AZ75" s="346"/>
      <c r="BA75" s="346"/>
      <c r="BB75" s="346"/>
      <c r="BC75" s="346"/>
      <c r="BD75" s="346"/>
      <c r="BE75" s="341"/>
      <c r="BF75" s="343"/>
      <c r="BG75" s="343"/>
      <c r="BH75" s="343"/>
      <c r="BI75" s="343"/>
      <c r="BJ75" s="343"/>
      <c r="BK75" s="343"/>
      <c r="BL75" s="343"/>
      <c r="BM75" s="343"/>
      <c r="BN75" s="343"/>
      <c r="BO75" s="343"/>
      <c r="BP75" s="343"/>
      <c r="BQ75" s="343"/>
      <c r="BR75" s="343"/>
      <c r="BS75" s="343"/>
      <c r="BT75" s="343"/>
      <c r="BU75" s="343"/>
      <c r="BV75" s="343"/>
      <c r="BW75" s="343"/>
      <c r="BX75" s="343"/>
      <c r="BY75" s="343"/>
      <c r="BZ75" s="343"/>
      <c r="CA75" s="343"/>
      <c r="CB75" s="343"/>
      <c r="CC75" s="343"/>
      <c r="CD75" s="343"/>
      <c r="CE75" s="343"/>
      <c r="CF75" s="343"/>
      <c r="CG75" s="343"/>
      <c r="CH75" s="343"/>
      <c r="CI75" s="343"/>
      <c r="CJ75" s="343"/>
      <c r="CK75" s="343"/>
      <c r="CL75" s="343"/>
      <c r="CM75" s="343"/>
      <c r="CN75" s="343"/>
      <c r="CO75" s="343"/>
      <c r="CP75" s="343"/>
      <c r="CQ75" s="343"/>
      <c r="CR75" s="343"/>
      <c r="CS75" s="343"/>
      <c r="CT75" s="343"/>
      <c r="CU75" s="343"/>
      <c r="CV75" s="343"/>
      <c r="CW75" s="343"/>
      <c r="CX75" s="343"/>
      <c r="CY75" s="343"/>
      <c r="CZ75" s="343"/>
      <c r="DA75" s="343"/>
      <c r="DB75" s="343"/>
      <c r="DC75" s="343"/>
      <c r="DD75" s="343"/>
      <c r="DE75" s="343"/>
      <c r="DF75" s="343"/>
      <c r="DG75" s="343"/>
      <c r="DH75" s="343"/>
      <c r="DI75" s="343"/>
    </row>
    <row r="76" spans="1:113" s="347" customFormat="1" ht="25.2" customHeight="1" x14ac:dyDescent="0.3">
      <c r="A76" s="409"/>
      <c r="B76" s="486" t="s">
        <v>37</v>
      </c>
      <c r="C76" s="486"/>
      <c r="D76" s="486"/>
      <c r="E76" s="486"/>
      <c r="F76" s="486"/>
      <c r="G76" s="486"/>
      <c r="H76" s="486"/>
      <c r="I76" s="348"/>
      <c r="J76" s="342"/>
      <c r="K76" s="343"/>
      <c r="L76" s="343"/>
      <c r="M76" s="343"/>
      <c r="N76" s="344"/>
      <c r="O76" s="345"/>
      <c r="P76" s="346"/>
      <c r="Q76" s="346"/>
      <c r="R76" s="346"/>
      <c r="S76" s="346"/>
      <c r="T76" s="346"/>
      <c r="U76" s="346"/>
      <c r="V76" s="346"/>
      <c r="W76" s="346"/>
      <c r="X76" s="346"/>
      <c r="Y76" s="346"/>
      <c r="Z76" s="346"/>
      <c r="AA76" s="346"/>
      <c r="AB76" s="346"/>
      <c r="AC76" s="346"/>
      <c r="AD76" s="346"/>
      <c r="AE76" s="346"/>
      <c r="AF76" s="346"/>
      <c r="AG76" s="346"/>
      <c r="AH76" s="346"/>
      <c r="AI76" s="346"/>
      <c r="AJ76" s="346"/>
      <c r="AK76" s="346"/>
      <c r="AL76" s="346"/>
      <c r="AM76" s="346"/>
      <c r="AN76" s="346"/>
      <c r="AO76" s="346"/>
      <c r="AP76" s="346"/>
      <c r="AQ76" s="346"/>
      <c r="AR76" s="346"/>
      <c r="AS76" s="346"/>
      <c r="AT76" s="346"/>
      <c r="AU76" s="346"/>
      <c r="AV76" s="346"/>
      <c r="AW76" s="346"/>
      <c r="AX76" s="346"/>
      <c r="AY76" s="346"/>
      <c r="AZ76" s="346"/>
      <c r="BA76" s="346"/>
      <c r="BB76" s="346"/>
      <c r="BC76" s="346"/>
      <c r="BD76" s="346"/>
      <c r="BE76" s="341"/>
      <c r="BF76" s="343"/>
      <c r="BG76" s="343"/>
      <c r="BH76" s="343"/>
      <c r="BI76" s="343"/>
      <c r="BJ76" s="343"/>
      <c r="BK76" s="343"/>
      <c r="BL76" s="343"/>
      <c r="BM76" s="343"/>
      <c r="BN76" s="343"/>
      <c r="BO76" s="343"/>
      <c r="BP76" s="343"/>
      <c r="BQ76" s="343"/>
      <c r="BR76" s="343"/>
      <c r="BS76" s="343"/>
      <c r="BT76" s="343"/>
      <c r="BU76" s="343"/>
      <c r="BV76" s="343"/>
      <c r="BW76" s="343"/>
      <c r="BX76" s="343"/>
      <c r="BY76" s="343"/>
      <c r="BZ76" s="343"/>
      <c r="CA76" s="343"/>
      <c r="CB76" s="343"/>
      <c r="CC76" s="343"/>
      <c r="CD76" s="343"/>
      <c r="CE76" s="343"/>
      <c r="CF76" s="343"/>
      <c r="CG76" s="343"/>
      <c r="CH76" s="343"/>
      <c r="CI76" s="343"/>
      <c r="CJ76" s="343"/>
      <c r="CK76" s="343"/>
      <c r="CL76" s="343"/>
      <c r="CM76" s="343"/>
      <c r="CN76" s="343"/>
      <c r="CO76" s="343"/>
      <c r="CP76" s="343"/>
      <c r="CQ76" s="343"/>
      <c r="CR76" s="343"/>
      <c r="CS76" s="343"/>
      <c r="CT76" s="343"/>
      <c r="CU76" s="343"/>
      <c r="CV76" s="343"/>
      <c r="CW76" s="343"/>
      <c r="CX76" s="343"/>
      <c r="CY76" s="343"/>
      <c r="CZ76" s="343"/>
      <c r="DA76" s="343"/>
      <c r="DB76" s="343"/>
      <c r="DC76" s="343"/>
      <c r="DD76" s="343"/>
      <c r="DE76" s="343"/>
      <c r="DF76" s="343"/>
      <c r="DG76" s="343"/>
      <c r="DH76" s="343"/>
      <c r="DI76" s="343"/>
    </row>
    <row r="77" spans="1:113" s="347" customFormat="1" ht="7.8" customHeight="1" x14ac:dyDescent="0.3">
      <c r="A77" s="409"/>
      <c r="B77" s="496"/>
      <c r="C77" s="497"/>
      <c r="D77" s="355"/>
      <c r="E77" s="498"/>
      <c r="F77" s="498"/>
      <c r="G77" s="498"/>
      <c r="H77" s="499"/>
      <c r="I77" s="348"/>
      <c r="J77" s="342"/>
      <c r="K77" s="343"/>
      <c r="L77" s="343"/>
      <c r="M77" s="343"/>
      <c r="N77" s="344"/>
      <c r="O77" s="345"/>
      <c r="P77" s="346"/>
      <c r="Q77" s="346"/>
      <c r="R77" s="346"/>
      <c r="S77" s="346"/>
      <c r="T77" s="346"/>
      <c r="U77" s="346"/>
      <c r="V77" s="346"/>
      <c r="W77" s="346"/>
      <c r="X77" s="346"/>
      <c r="Y77" s="346"/>
      <c r="Z77" s="346"/>
      <c r="AA77" s="346"/>
      <c r="AB77" s="346"/>
      <c r="AC77" s="346"/>
      <c r="AD77" s="346"/>
      <c r="AE77" s="346"/>
      <c r="AF77" s="346"/>
      <c r="AG77" s="346"/>
      <c r="AH77" s="346"/>
      <c r="AI77" s="346"/>
      <c r="AJ77" s="346"/>
      <c r="AK77" s="346"/>
      <c r="AL77" s="346"/>
      <c r="AM77" s="346"/>
      <c r="AN77" s="346"/>
      <c r="AO77" s="346"/>
      <c r="AP77" s="346"/>
      <c r="AQ77" s="346"/>
      <c r="AR77" s="346"/>
      <c r="AS77" s="346"/>
      <c r="AT77" s="346"/>
      <c r="AU77" s="346"/>
      <c r="AV77" s="346"/>
      <c r="AW77" s="346"/>
      <c r="AX77" s="346"/>
      <c r="AY77" s="346"/>
      <c r="AZ77" s="346"/>
      <c r="BA77" s="346"/>
      <c r="BB77" s="346"/>
      <c r="BC77" s="346"/>
      <c r="BD77" s="346"/>
      <c r="BE77" s="341"/>
      <c r="BF77" s="343"/>
      <c r="BG77" s="343"/>
      <c r="BH77" s="343"/>
      <c r="BI77" s="343"/>
      <c r="BJ77" s="343"/>
      <c r="BK77" s="343"/>
      <c r="BL77" s="343"/>
      <c r="BM77" s="343"/>
      <c r="BN77" s="343"/>
      <c r="BO77" s="343"/>
      <c r="BP77" s="343"/>
      <c r="BQ77" s="343"/>
      <c r="BR77" s="343"/>
      <c r="BS77" s="343"/>
      <c r="BT77" s="343"/>
      <c r="BU77" s="343"/>
      <c r="BV77" s="343"/>
      <c r="BW77" s="343"/>
      <c r="BX77" s="343"/>
      <c r="BY77" s="343"/>
      <c r="BZ77" s="343"/>
      <c r="CA77" s="343"/>
      <c r="CB77" s="343"/>
      <c r="CC77" s="343"/>
      <c r="CD77" s="343"/>
      <c r="CE77" s="343"/>
      <c r="CF77" s="343"/>
      <c r="CG77" s="343"/>
      <c r="CH77" s="343"/>
      <c r="CI77" s="343"/>
      <c r="CJ77" s="343"/>
      <c r="CK77" s="343"/>
      <c r="CL77" s="343"/>
      <c r="CM77" s="343"/>
      <c r="CN77" s="343"/>
      <c r="CO77" s="343"/>
      <c r="CP77" s="343"/>
      <c r="CQ77" s="343"/>
      <c r="CR77" s="343"/>
      <c r="CS77" s="343"/>
      <c r="CT77" s="343"/>
      <c r="CU77" s="343"/>
      <c r="CV77" s="343"/>
      <c r="CW77" s="343"/>
      <c r="CX77" s="343"/>
      <c r="CY77" s="343"/>
      <c r="CZ77" s="343"/>
      <c r="DA77" s="343"/>
      <c r="DB77" s="343"/>
      <c r="DC77" s="343"/>
      <c r="DD77" s="343"/>
      <c r="DE77" s="343"/>
      <c r="DF77" s="343"/>
      <c r="DG77" s="343"/>
      <c r="DH77" s="343"/>
      <c r="DI77" s="343"/>
    </row>
    <row r="78" spans="1:113" s="339" customFormat="1" ht="16.8" customHeight="1" x14ac:dyDescent="0.3">
      <c r="A78" s="408"/>
      <c r="B78" s="417" t="s">
        <v>53</v>
      </c>
      <c r="C78" s="417"/>
      <c r="D78" s="417"/>
      <c r="E78" s="417"/>
      <c r="F78" s="417"/>
      <c r="G78" s="417"/>
      <c r="H78" s="417"/>
      <c r="I78" s="332"/>
      <c r="J78" s="333"/>
      <c r="K78" s="334"/>
      <c r="L78" s="334"/>
      <c r="M78" s="334"/>
      <c r="N78" s="335"/>
      <c r="O78" s="336"/>
      <c r="P78" s="337"/>
      <c r="Q78" s="337"/>
      <c r="R78" s="337"/>
      <c r="S78" s="337"/>
      <c r="T78" s="337"/>
      <c r="U78" s="337"/>
      <c r="V78" s="337"/>
      <c r="W78" s="337"/>
      <c r="X78" s="337"/>
      <c r="Y78" s="337"/>
      <c r="Z78" s="337"/>
      <c r="AA78" s="337"/>
      <c r="AB78" s="337"/>
      <c r="AC78" s="337"/>
      <c r="AD78" s="337"/>
      <c r="AE78" s="337"/>
      <c r="AF78" s="337"/>
      <c r="AG78" s="337"/>
      <c r="AH78" s="337"/>
      <c r="AI78" s="337"/>
      <c r="AJ78" s="337"/>
      <c r="AK78" s="337"/>
      <c r="AL78" s="337"/>
      <c r="AM78" s="337"/>
      <c r="AN78" s="337"/>
      <c r="AO78" s="337"/>
      <c r="AP78" s="337"/>
      <c r="AQ78" s="337"/>
      <c r="AR78" s="337"/>
      <c r="AS78" s="337"/>
      <c r="AT78" s="337"/>
      <c r="AU78" s="337"/>
      <c r="AV78" s="337"/>
      <c r="AW78" s="337"/>
      <c r="AX78" s="337"/>
      <c r="AY78" s="337"/>
      <c r="AZ78" s="337"/>
      <c r="BA78" s="337"/>
      <c r="BB78" s="337"/>
      <c r="BC78" s="337"/>
      <c r="BD78" s="337"/>
      <c r="BE78" s="338"/>
      <c r="BF78" s="334"/>
      <c r="BG78" s="334"/>
      <c r="BH78" s="334"/>
      <c r="BI78" s="334"/>
      <c r="BJ78" s="334"/>
      <c r="BK78" s="334"/>
      <c r="BL78" s="334"/>
      <c r="BM78" s="334"/>
      <c r="BN78" s="334"/>
      <c r="BO78" s="334"/>
      <c r="BP78" s="334"/>
      <c r="BQ78" s="334"/>
      <c r="BR78" s="334"/>
      <c r="BS78" s="334"/>
      <c r="BT78" s="334"/>
      <c r="BU78" s="334"/>
      <c r="BV78" s="334"/>
      <c r="BW78" s="334"/>
      <c r="BX78" s="334"/>
      <c r="BY78" s="334"/>
      <c r="BZ78" s="334"/>
      <c r="CA78" s="334"/>
      <c r="CB78" s="334"/>
      <c r="CC78" s="334"/>
      <c r="CD78" s="334"/>
      <c r="CE78" s="334"/>
      <c r="CF78" s="334"/>
      <c r="CG78" s="334"/>
      <c r="CH78" s="334"/>
      <c r="CI78" s="334"/>
      <c r="CJ78" s="334"/>
      <c r="CK78" s="334"/>
      <c r="CL78" s="334"/>
      <c r="CM78" s="334"/>
      <c r="CN78" s="334"/>
      <c r="CO78" s="334"/>
      <c r="CP78" s="334"/>
      <c r="CQ78" s="334"/>
      <c r="CR78" s="334"/>
      <c r="CS78" s="334"/>
      <c r="CT78" s="334"/>
      <c r="CU78" s="334"/>
      <c r="CV78" s="334"/>
      <c r="CW78" s="334"/>
      <c r="CX78" s="334"/>
      <c r="CY78" s="334"/>
      <c r="CZ78" s="334"/>
      <c r="DA78" s="334"/>
      <c r="DB78" s="334"/>
      <c r="DC78" s="334"/>
      <c r="DD78" s="334"/>
      <c r="DE78" s="334"/>
      <c r="DF78" s="334"/>
      <c r="DG78" s="334"/>
      <c r="DH78" s="334"/>
      <c r="DI78" s="334"/>
    </row>
    <row r="79" spans="1:113" s="347" customFormat="1" ht="16.8" customHeight="1" x14ac:dyDescent="0.3">
      <c r="A79" s="409"/>
      <c r="B79" s="481" t="s">
        <v>189</v>
      </c>
      <c r="C79" s="482"/>
      <c r="D79" s="361">
        <f>D54</f>
        <v>0</v>
      </c>
      <c r="E79" s="500" t="s">
        <v>47</v>
      </c>
      <c r="F79" s="501"/>
      <c r="G79" s="502"/>
      <c r="H79" s="328"/>
      <c r="I79" s="341"/>
      <c r="J79" s="342"/>
      <c r="K79" s="343"/>
      <c r="L79" s="343"/>
      <c r="M79" s="343"/>
      <c r="N79" s="344"/>
      <c r="O79" s="345"/>
      <c r="P79" s="346"/>
      <c r="Q79" s="346"/>
      <c r="R79" s="346"/>
      <c r="S79" s="346"/>
      <c r="T79" s="346"/>
      <c r="U79" s="346"/>
      <c r="V79" s="346"/>
      <c r="W79" s="346"/>
      <c r="X79" s="346"/>
      <c r="Y79" s="346"/>
      <c r="Z79" s="346"/>
      <c r="AA79" s="346"/>
      <c r="AB79" s="346"/>
      <c r="AC79" s="346"/>
      <c r="AD79" s="346"/>
      <c r="AE79" s="346"/>
      <c r="AF79" s="346"/>
      <c r="AG79" s="346"/>
      <c r="AH79" s="346"/>
      <c r="AI79" s="346"/>
      <c r="AJ79" s="346"/>
      <c r="AK79" s="346"/>
      <c r="AL79" s="346"/>
      <c r="AM79" s="346"/>
      <c r="AN79" s="346"/>
      <c r="AO79" s="346"/>
      <c r="AP79" s="346"/>
      <c r="AQ79" s="346"/>
      <c r="AR79" s="346"/>
      <c r="AS79" s="346"/>
      <c r="AT79" s="346"/>
      <c r="AU79" s="346"/>
      <c r="AV79" s="346"/>
      <c r="AW79" s="346"/>
      <c r="AX79" s="346"/>
      <c r="AY79" s="346"/>
      <c r="AZ79" s="346"/>
      <c r="BA79" s="346"/>
      <c r="BB79" s="346"/>
      <c r="BC79" s="346"/>
      <c r="BD79" s="346"/>
      <c r="BE79" s="341"/>
      <c r="BF79" s="343"/>
      <c r="BG79" s="343"/>
      <c r="BH79" s="343"/>
      <c r="BI79" s="343"/>
      <c r="BJ79" s="343"/>
      <c r="BK79" s="343"/>
      <c r="BL79" s="343"/>
      <c r="BM79" s="343"/>
      <c r="BN79" s="343"/>
      <c r="BO79" s="343"/>
      <c r="BP79" s="343"/>
      <c r="BQ79" s="343"/>
      <c r="BR79" s="343"/>
      <c r="BS79" s="343"/>
      <c r="BT79" s="343"/>
      <c r="BU79" s="343"/>
      <c r="BV79" s="343"/>
      <c r="BW79" s="343"/>
      <c r="BX79" s="343"/>
      <c r="BY79" s="343"/>
      <c r="BZ79" s="343"/>
      <c r="CA79" s="343"/>
      <c r="CB79" s="343"/>
      <c r="CC79" s="343"/>
      <c r="CD79" s="343"/>
      <c r="CE79" s="343"/>
      <c r="CF79" s="343"/>
      <c r="CG79" s="343"/>
      <c r="CH79" s="343"/>
      <c r="CI79" s="343"/>
      <c r="CJ79" s="343"/>
      <c r="CK79" s="343"/>
      <c r="CL79" s="343"/>
      <c r="CM79" s="343"/>
      <c r="CN79" s="343"/>
      <c r="CO79" s="343"/>
      <c r="CP79" s="343"/>
      <c r="CQ79" s="343"/>
      <c r="CR79" s="343"/>
      <c r="CS79" s="343"/>
      <c r="CT79" s="343"/>
      <c r="CU79" s="343"/>
      <c r="CV79" s="343"/>
      <c r="CW79" s="343"/>
      <c r="CX79" s="343"/>
      <c r="CY79" s="343"/>
      <c r="CZ79" s="343"/>
      <c r="DA79" s="343"/>
      <c r="DB79" s="343"/>
      <c r="DC79" s="343"/>
      <c r="DD79" s="343"/>
      <c r="DE79" s="343"/>
      <c r="DF79" s="343"/>
      <c r="DG79" s="343"/>
      <c r="DH79" s="343"/>
      <c r="DI79" s="343"/>
    </row>
    <row r="80" spans="1:113" s="347" customFormat="1" ht="18" customHeight="1" x14ac:dyDescent="0.3">
      <c r="A80" s="409"/>
      <c r="B80" s="419" t="s">
        <v>46</v>
      </c>
      <c r="C80" s="419"/>
      <c r="D80" s="328"/>
      <c r="E80" s="483" t="s">
        <v>48</v>
      </c>
      <c r="F80" s="484"/>
      <c r="G80" s="485"/>
      <c r="H80" s="328"/>
      <c r="I80" s="341"/>
      <c r="J80" s="423"/>
      <c r="K80" s="423"/>
      <c r="L80" s="423"/>
      <c r="M80" s="343"/>
      <c r="N80" s="344"/>
      <c r="O80" s="345"/>
      <c r="P80" s="346"/>
      <c r="Q80" s="346"/>
      <c r="R80" s="346"/>
      <c r="S80" s="346"/>
      <c r="T80" s="346"/>
      <c r="U80" s="346"/>
      <c r="V80" s="346"/>
      <c r="W80" s="346"/>
      <c r="X80" s="346"/>
      <c r="Y80" s="346"/>
      <c r="Z80" s="346"/>
      <c r="AA80" s="346"/>
      <c r="AB80" s="346"/>
      <c r="AC80" s="346"/>
      <c r="AD80" s="346"/>
      <c r="AE80" s="346"/>
      <c r="AF80" s="346"/>
      <c r="AG80" s="346"/>
      <c r="AH80" s="346"/>
      <c r="AI80" s="346"/>
      <c r="AJ80" s="346"/>
      <c r="AK80" s="346"/>
      <c r="AL80" s="346"/>
      <c r="AM80" s="346"/>
      <c r="AN80" s="346"/>
      <c r="AO80" s="346"/>
      <c r="AP80" s="346"/>
      <c r="AQ80" s="346"/>
      <c r="AR80" s="346"/>
      <c r="AS80" s="346"/>
      <c r="AT80" s="346"/>
      <c r="AU80" s="346"/>
      <c r="AV80" s="346"/>
      <c r="AW80" s="346"/>
      <c r="AX80" s="346"/>
      <c r="AY80" s="346"/>
      <c r="AZ80" s="346"/>
      <c r="BA80" s="346"/>
      <c r="BB80" s="346"/>
      <c r="BC80" s="346"/>
      <c r="BD80" s="346"/>
      <c r="BE80" s="341"/>
      <c r="BF80" s="343"/>
      <c r="BG80" s="343"/>
      <c r="BH80" s="343"/>
      <c r="BI80" s="343"/>
      <c r="BJ80" s="343"/>
      <c r="BK80" s="343"/>
      <c r="BL80" s="343"/>
      <c r="BM80" s="343"/>
      <c r="BN80" s="343"/>
      <c r="BO80" s="343"/>
      <c r="BP80" s="343"/>
      <c r="BQ80" s="343"/>
      <c r="BR80" s="343"/>
      <c r="BS80" s="343"/>
      <c r="BT80" s="343"/>
      <c r="BU80" s="343"/>
      <c r="BV80" s="343"/>
      <c r="BW80" s="343"/>
      <c r="BX80" s="343"/>
      <c r="BY80" s="343"/>
      <c r="BZ80" s="343"/>
      <c r="CA80" s="343"/>
      <c r="CB80" s="343"/>
      <c r="CC80" s="343"/>
      <c r="CD80" s="343"/>
      <c r="CE80" s="343"/>
      <c r="CF80" s="343"/>
      <c r="CG80" s="343"/>
      <c r="CH80" s="343"/>
      <c r="CI80" s="343"/>
      <c r="CJ80" s="343"/>
      <c r="CK80" s="343"/>
      <c r="CL80" s="343"/>
      <c r="CM80" s="343"/>
      <c r="CN80" s="343"/>
      <c r="CO80" s="343"/>
      <c r="CP80" s="343"/>
      <c r="CQ80" s="343"/>
      <c r="CR80" s="343"/>
      <c r="CS80" s="343"/>
      <c r="CT80" s="343"/>
      <c r="CU80" s="343"/>
      <c r="CV80" s="343"/>
      <c r="CW80" s="343"/>
      <c r="CX80" s="343"/>
      <c r="CY80" s="343"/>
      <c r="CZ80" s="343"/>
      <c r="DA80" s="343"/>
      <c r="DB80" s="343"/>
      <c r="DC80" s="343"/>
      <c r="DD80" s="343"/>
      <c r="DE80" s="343"/>
      <c r="DF80" s="343"/>
      <c r="DG80" s="343"/>
      <c r="DH80" s="343"/>
      <c r="DI80" s="343"/>
    </row>
    <row r="81" spans="1:113" s="347" customFormat="1" ht="18" customHeight="1" x14ac:dyDescent="0.3">
      <c r="A81" s="409"/>
      <c r="B81" s="419" t="s">
        <v>188</v>
      </c>
      <c r="C81" s="419"/>
      <c r="D81" s="361">
        <f>H52</f>
        <v>0</v>
      </c>
      <c r="E81" s="483" t="s">
        <v>49</v>
      </c>
      <c r="F81" s="484"/>
      <c r="G81" s="485"/>
      <c r="H81" s="328"/>
      <c r="I81" s="341"/>
      <c r="J81" s="423"/>
      <c r="K81" s="423"/>
      <c r="L81" s="343"/>
      <c r="M81" s="343"/>
      <c r="N81" s="344"/>
      <c r="O81" s="345"/>
      <c r="P81" s="346"/>
      <c r="Q81" s="346"/>
      <c r="R81" s="346"/>
      <c r="S81" s="346"/>
      <c r="T81" s="346"/>
      <c r="U81" s="346"/>
      <c r="V81" s="346"/>
      <c r="W81" s="346"/>
      <c r="X81" s="346"/>
      <c r="Y81" s="346"/>
      <c r="Z81" s="346"/>
      <c r="AA81" s="346"/>
      <c r="AB81" s="346"/>
      <c r="AC81" s="346"/>
      <c r="AD81" s="346"/>
      <c r="AE81" s="346"/>
      <c r="AF81" s="346"/>
      <c r="AG81" s="346"/>
      <c r="AH81" s="346"/>
      <c r="AI81" s="346"/>
      <c r="AJ81" s="346"/>
      <c r="AK81" s="346"/>
      <c r="AL81" s="346"/>
      <c r="AM81" s="346"/>
      <c r="AN81" s="346"/>
      <c r="AO81" s="346"/>
      <c r="AP81" s="346"/>
      <c r="AQ81" s="346"/>
      <c r="AR81" s="346"/>
      <c r="AS81" s="346"/>
      <c r="AT81" s="346"/>
      <c r="AU81" s="346"/>
      <c r="AV81" s="346"/>
      <c r="AW81" s="346"/>
      <c r="AX81" s="346"/>
      <c r="AY81" s="346"/>
      <c r="AZ81" s="346"/>
      <c r="BA81" s="346"/>
      <c r="BB81" s="346"/>
      <c r="BC81" s="346"/>
      <c r="BD81" s="346"/>
      <c r="BE81" s="341"/>
      <c r="BF81" s="343"/>
      <c r="BG81" s="343"/>
      <c r="BH81" s="343"/>
      <c r="BI81" s="343"/>
      <c r="BJ81" s="343"/>
      <c r="BK81" s="343"/>
      <c r="BL81" s="343"/>
      <c r="BM81" s="343"/>
      <c r="BN81" s="343"/>
      <c r="BO81" s="343"/>
      <c r="BP81" s="343"/>
      <c r="BQ81" s="343"/>
      <c r="BR81" s="343"/>
      <c r="BS81" s="343"/>
      <c r="BT81" s="343"/>
      <c r="BU81" s="343"/>
      <c r="BV81" s="343"/>
      <c r="BW81" s="343"/>
      <c r="BX81" s="343"/>
      <c r="BY81" s="343"/>
      <c r="BZ81" s="343"/>
      <c r="CA81" s="343"/>
      <c r="CB81" s="343"/>
      <c r="CC81" s="343"/>
      <c r="CD81" s="343"/>
      <c r="CE81" s="343"/>
      <c r="CF81" s="343"/>
      <c r="CG81" s="343"/>
      <c r="CH81" s="343"/>
      <c r="CI81" s="343"/>
      <c r="CJ81" s="343"/>
      <c r="CK81" s="343"/>
      <c r="CL81" s="343"/>
      <c r="CM81" s="343"/>
      <c r="CN81" s="343"/>
      <c r="CO81" s="343"/>
      <c r="CP81" s="343"/>
      <c r="CQ81" s="343"/>
      <c r="CR81" s="343"/>
      <c r="CS81" s="343"/>
      <c r="CT81" s="343"/>
      <c r="CU81" s="343"/>
      <c r="CV81" s="343"/>
      <c r="CW81" s="343"/>
      <c r="CX81" s="343"/>
      <c r="CY81" s="343"/>
      <c r="CZ81" s="343"/>
      <c r="DA81" s="343"/>
      <c r="DB81" s="343"/>
      <c r="DC81" s="343"/>
      <c r="DD81" s="343"/>
      <c r="DE81" s="343"/>
      <c r="DF81" s="343"/>
      <c r="DG81" s="343"/>
      <c r="DH81" s="343"/>
      <c r="DI81" s="343"/>
    </row>
    <row r="82" spans="1:113" s="1" customFormat="1" x14ac:dyDescent="0.3">
      <c r="B82" s="33"/>
      <c r="C82" s="33"/>
      <c r="D82" s="33"/>
      <c r="F82" s="34"/>
      <c r="G82" s="34"/>
      <c r="H82" s="35"/>
      <c r="I82" s="2"/>
      <c r="J82" s="32"/>
      <c r="K82" s="2"/>
      <c r="L82" s="2"/>
      <c r="M82" s="2"/>
      <c r="N82" s="2"/>
      <c r="O82" s="3"/>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row>
    <row r="83" spans="1:113" s="1" customFormat="1" x14ac:dyDescent="0.3">
      <c r="B83" s="33"/>
      <c r="C83" s="33"/>
      <c r="D83" s="33"/>
      <c r="F83" s="34"/>
      <c r="G83" s="34"/>
      <c r="H83" s="35"/>
      <c r="I83" s="2"/>
      <c r="J83" s="32"/>
      <c r="K83" s="2"/>
      <c r="L83" s="2"/>
      <c r="M83" s="2"/>
      <c r="N83" s="2"/>
      <c r="O83" s="3"/>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row>
    <row r="84" spans="1:113" s="1" customFormat="1" x14ac:dyDescent="0.3">
      <c r="B84" s="33"/>
      <c r="C84" s="33"/>
      <c r="D84" s="33"/>
      <c r="F84" s="34"/>
      <c r="G84" s="34"/>
      <c r="H84" s="35"/>
      <c r="I84" s="2"/>
      <c r="J84" s="32"/>
      <c r="K84" s="2"/>
      <c r="L84" s="2"/>
      <c r="M84" s="2"/>
      <c r="N84" s="2"/>
      <c r="O84" s="3"/>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row>
    <row r="85" spans="1:113" s="1" customFormat="1" x14ac:dyDescent="0.3">
      <c r="B85" s="33"/>
      <c r="C85" s="33"/>
      <c r="D85" s="33"/>
      <c r="F85" s="34"/>
      <c r="G85" s="34"/>
      <c r="H85" s="35"/>
      <c r="I85" s="2"/>
      <c r="J85" s="32"/>
      <c r="K85" s="2"/>
      <c r="L85" s="2"/>
      <c r="M85" s="2"/>
      <c r="N85" s="2"/>
      <c r="O85" s="3"/>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row>
    <row r="86" spans="1:113" s="1" customFormat="1" x14ac:dyDescent="0.3">
      <c r="B86" s="33"/>
      <c r="C86" s="33"/>
      <c r="D86" s="33"/>
      <c r="F86" s="34"/>
      <c r="G86" s="34"/>
      <c r="H86" s="35"/>
      <c r="I86" s="2"/>
      <c r="J86" s="32"/>
      <c r="K86" s="2"/>
      <c r="L86" s="2"/>
      <c r="M86" s="2"/>
      <c r="N86" s="2"/>
      <c r="O86" s="3"/>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row>
    <row r="87" spans="1:113" s="1" customFormat="1" x14ac:dyDescent="0.3">
      <c r="B87" s="33"/>
      <c r="C87" s="33"/>
      <c r="D87" s="33"/>
      <c r="F87" s="34"/>
      <c r="G87" s="34"/>
      <c r="H87" s="35"/>
      <c r="I87" s="2"/>
      <c r="J87" s="32"/>
      <c r="K87" s="2"/>
      <c r="L87" s="2"/>
      <c r="M87" s="2"/>
      <c r="N87" s="2"/>
      <c r="O87" s="3"/>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row>
    <row r="88" spans="1:113" s="1" customFormat="1" x14ac:dyDescent="0.3">
      <c r="B88" s="33"/>
      <c r="C88" s="33"/>
      <c r="D88" s="33"/>
      <c r="F88" s="34"/>
      <c r="G88" s="34"/>
      <c r="H88" s="35"/>
      <c r="I88" s="2"/>
      <c r="J88" s="32"/>
      <c r="K88" s="2"/>
      <c r="L88" s="2"/>
      <c r="M88" s="2"/>
      <c r="N88" s="2"/>
      <c r="O88" s="3"/>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row>
    <row r="89" spans="1:113" s="1" customFormat="1" x14ac:dyDescent="0.3">
      <c r="B89" s="33"/>
      <c r="C89" s="33"/>
      <c r="D89" s="33"/>
      <c r="F89" s="34"/>
      <c r="G89" s="34"/>
      <c r="H89" s="35"/>
      <c r="I89" s="2"/>
      <c r="J89" s="32"/>
      <c r="K89" s="2"/>
      <c r="L89" s="2"/>
      <c r="M89" s="2"/>
      <c r="N89" s="2"/>
      <c r="O89" s="3"/>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row>
    <row r="90" spans="1:113" s="1" customFormat="1" x14ac:dyDescent="0.3">
      <c r="B90" s="33"/>
      <c r="C90" s="33"/>
      <c r="D90" s="33"/>
      <c r="F90" s="34"/>
      <c r="G90" s="34"/>
      <c r="H90" s="35"/>
      <c r="I90" s="2"/>
      <c r="J90" s="32"/>
      <c r="K90" s="2"/>
      <c r="L90" s="2"/>
      <c r="M90" s="2"/>
      <c r="N90" s="2"/>
      <c r="O90" s="3"/>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row>
    <row r="91" spans="1:113" s="1" customFormat="1" x14ac:dyDescent="0.3">
      <c r="B91" s="33"/>
      <c r="C91" s="33"/>
      <c r="D91" s="33"/>
      <c r="F91" s="34"/>
      <c r="G91" s="34"/>
      <c r="H91" s="35"/>
      <c r="I91" s="2"/>
      <c r="J91" s="32"/>
      <c r="K91" s="2"/>
      <c r="L91" s="2"/>
      <c r="M91" s="2"/>
      <c r="N91" s="2"/>
      <c r="O91" s="3"/>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row>
    <row r="92" spans="1:113" s="1" customFormat="1" x14ac:dyDescent="0.3">
      <c r="B92" s="33"/>
      <c r="C92" s="33"/>
      <c r="D92" s="33"/>
      <c r="F92" s="34"/>
      <c r="G92" s="34"/>
      <c r="H92" s="35"/>
      <c r="I92" s="2"/>
      <c r="J92" s="32"/>
      <c r="K92" s="2"/>
      <c r="L92" s="2"/>
      <c r="M92" s="2"/>
      <c r="N92" s="2"/>
      <c r="O92" s="3"/>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row>
  </sheetData>
  <sheetProtection algorithmName="SHA-512" hashValue="unRDWuifSYgb2dDKKBp24qXyaPAc7vwOhdoa1gr4IiZ8eesZIDmQlHmr2qwiY5H9x9+sK6OzuQPjHzB1eeciVQ==" saltValue="PefbgKlxED+5DaUxJwuifQ==" spinCount="100000" sheet="1" selectLockedCells="1"/>
  <mergeCells count="129">
    <mergeCell ref="E80:G80"/>
    <mergeCell ref="J80:L80"/>
    <mergeCell ref="B81:C81"/>
    <mergeCell ref="E81:G81"/>
    <mergeCell ref="J81:K81"/>
    <mergeCell ref="J72:K72"/>
    <mergeCell ref="B73:C73"/>
    <mergeCell ref="E73:G73"/>
    <mergeCell ref="J73:K73"/>
    <mergeCell ref="B77:C77"/>
    <mergeCell ref="E77:H77"/>
    <mergeCell ref="B78:H78"/>
    <mergeCell ref="B72:C72"/>
    <mergeCell ref="E72:G72"/>
    <mergeCell ref="B79:C79"/>
    <mergeCell ref="E79:G79"/>
    <mergeCell ref="B80:C80"/>
    <mergeCell ref="B76:H76"/>
    <mergeCell ref="B74:C74"/>
    <mergeCell ref="E74:G74"/>
    <mergeCell ref="J74:K74"/>
    <mergeCell ref="B75:C75"/>
    <mergeCell ref="E75:G75"/>
    <mergeCell ref="J75:K75"/>
    <mergeCell ref="E14:F14"/>
    <mergeCell ref="B58:C58"/>
    <mergeCell ref="E58:G58"/>
    <mergeCell ref="B59:C59"/>
    <mergeCell ref="E59:G59"/>
    <mergeCell ref="J59:L59"/>
    <mergeCell ref="B70:C70"/>
    <mergeCell ref="B71:C71"/>
    <mergeCell ref="E71:G71"/>
    <mergeCell ref="J71:L71"/>
    <mergeCell ref="B69:H69"/>
    <mergeCell ref="B60:H60"/>
    <mergeCell ref="B63:D63"/>
    <mergeCell ref="E63:H63"/>
    <mergeCell ref="B64:D64"/>
    <mergeCell ref="E64:H64"/>
    <mergeCell ref="B67:D67"/>
    <mergeCell ref="E67:H67"/>
    <mergeCell ref="B62:H62"/>
    <mergeCell ref="E70:H70"/>
    <mergeCell ref="B65:D65"/>
    <mergeCell ref="E65:H65"/>
    <mergeCell ref="B66:D66"/>
    <mergeCell ref="E66:H66"/>
    <mergeCell ref="E4:H4"/>
    <mergeCell ref="J53:L53"/>
    <mergeCell ref="B54:C54"/>
    <mergeCell ref="E54:G54"/>
    <mergeCell ref="J54:K54"/>
    <mergeCell ref="F9:H9"/>
    <mergeCell ref="F10:H10"/>
    <mergeCell ref="F11:H11"/>
    <mergeCell ref="F12:H12"/>
    <mergeCell ref="J25:K25"/>
    <mergeCell ref="J24:K24"/>
    <mergeCell ref="J23:K23"/>
    <mergeCell ref="J21:L21"/>
    <mergeCell ref="J22:L22"/>
    <mergeCell ref="B30:C30"/>
    <mergeCell ref="B46:H46"/>
    <mergeCell ref="C36:G36"/>
    <mergeCell ref="C37:G37"/>
    <mergeCell ref="C38:G38"/>
    <mergeCell ref="C39:G39"/>
    <mergeCell ref="B49:C49"/>
    <mergeCell ref="E49:G49"/>
    <mergeCell ref="E52:G52"/>
    <mergeCell ref="E53:G53"/>
    <mergeCell ref="E24:H24"/>
    <mergeCell ref="C40:G40"/>
    <mergeCell ref="B2:H2"/>
    <mergeCell ref="E22:H22"/>
    <mergeCell ref="E23:G23"/>
    <mergeCell ref="C3:D3"/>
    <mergeCell ref="C4:D4"/>
    <mergeCell ref="C7:D7"/>
    <mergeCell ref="C8:D8"/>
    <mergeCell ref="C9:D9"/>
    <mergeCell ref="C10:D10"/>
    <mergeCell ref="C11:D11"/>
    <mergeCell ref="C12:D12"/>
    <mergeCell ref="B13:H13"/>
    <mergeCell ref="F8:H8"/>
    <mergeCell ref="F3:H3"/>
    <mergeCell ref="C5:H5"/>
    <mergeCell ref="C6:H6"/>
    <mergeCell ref="F7:H7"/>
    <mergeCell ref="C14:D14"/>
    <mergeCell ref="B17:H17"/>
    <mergeCell ref="E20:G20"/>
    <mergeCell ref="E21:G21"/>
    <mergeCell ref="B21:D21"/>
    <mergeCell ref="G14:H14"/>
    <mergeCell ref="C15:H15"/>
    <mergeCell ref="B48:H48"/>
    <mergeCell ref="B51:H51"/>
    <mergeCell ref="E43:F43"/>
    <mergeCell ref="B19:C19"/>
    <mergeCell ref="D29:G29"/>
    <mergeCell ref="E25:H25"/>
    <mergeCell ref="B18:H18"/>
    <mergeCell ref="B27:H27"/>
    <mergeCell ref="B31:H31"/>
    <mergeCell ref="B50:H50"/>
    <mergeCell ref="B28:H28"/>
    <mergeCell ref="B44:C44"/>
    <mergeCell ref="B22:C22"/>
    <mergeCell ref="B23:C23"/>
    <mergeCell ref="B20:D20"/>
    <mergeCell ref="E44:F44"/>
    <mergeCell ref="B24:C24"/>
    <mergeCell ref="B25:C25"/>
    <mergeCell ref="B26:H26"/>
    <mergeCell ref="E42:F42"/>
    <mergeCell ref="C33:G33"/>
    <mergeCell ref="E19:H19"/>
    <mergeCell ref="B57:H57"/>
    <mergeCell ref="B52:C52"/>
    <mergeCell ref="B55:C55"/>
    <mergeCell ref="E55:G55"/>
    <mergeCell ref="J55:K55"/>
    <mergeCell ref="B53:C53"/>
    <mergeCell ref="C34:G34"/>
    <mergeCell ref="C35:G35"/>
    <mergeCell ref="D30:G30"/>
  </mergeCells>
  <dataValidations disablePrompts="1" count="5">
    <dataValidation type="list" allowBlank="1" showInputMessage="1" showErrorMessage="1" sqref="F16:G16 F41:G41" xr:uid="{85059B36-8ADA-4A5B-8A0F-E14349776298}">
      <formula1>"PSH,RRH,DV"</formula1>
    </dataValidation>
    <dataValidation type="list" allowBlank="1" showInputMessage="1" showErrorMessage="1" sqref="G14" xr:uid="{6518DB61-CF48-4B9B-A2FF-EDFB04AB5300}">
      <formula1>"Renewal, New/Reallocation, Coordinated Entry"</formula1>
    </dataValidation>
    <dataValidation type="list" allowBlank="1" showInputMessage="1" showErrorMessage="1" sqref="D19 H20:H21 H49 D22:D24 H29:H30 H33:H39 H42:H44 D49 H23" xr:uid="{E8764483-9871-4EFE-88E1-C062966CA2CD}">
      <formula1>"Yes, No"</formula1>
    </dataValidation>
    <dataValidation type="list" allowBlank="1" showInputMessage="1" showErrorMessage="1" sqref="D25" xr:uid="{628B9CA8-9BD0-4A1A-8FF8-7C7724030A3D}">
      <formula1>"Yes, No, N/A"</formula1>
    </dataValidation>
    <dataValidation type="list" allowBlank="1" showInputMessage="1" showErrorMessage="1" sqref="F3:H3" xr:uid="{041F2434-C2DE-4351-81B8-861C5CBF366E}">
      <formula1>"Non-Profit, Public Housing Authority, Other Unit of Local Government, State Government, Other (please explain)"</formula1>
    </dataValidation>
  </dataValidations>
  <pageMargins left="0.2" right="0.2" top="0.75" bottom="0.5" header="0.3" footer="0.3"/>
  <pageSetup orientation="landscape" r:id="rId1"/>
  <headerFooter>
    <oddHeader xml:space="preserve">&amp;C&amp;"Times New Roman,Bold"&amp;12Oregon Balance of State - OR-505
RENEWAL APPLICATION - 2022/23&amp;R&amp;"-,Italic"&amp;9&amp;KFF0000Revised 08-16-2022 - Note on Section 3, Q1 </oddHeader>
    <oddFooter xml:space="preserve">&amp;R
</oddFooter>
  </headerFooter>
  <rowBreaks count="2" manualBreakCount="2">
    <brk id="26" min="1" max="7" man="1"/>
    <brk id="45"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14D8D-D633-4BB2-88B0-7A87B9DB7ED3}">
  <dimension ref="A1:DG194"/>
  <sheetViews>
    <sheetView showGridLines="0" showRowColHeaders="0" topLeftCell="A33" zoomScale="115" zoomScaleNormal="115" zoomScalePageLayoutView="115" workbookViewId="0">
      <selection activeCell="D53" sqref="D53"/>
    </sheetView>
  </sheetViews>
  <sheetFormatPr defaultRowHeight="14.4" x14ac:dyDescent="0.3"/>
  <cols>
    <col min="1" max="1" width="34.44140625" style="318" customWidth="1"/>
    <col min="2" max="2" width="28.77734375" style="231" customWidth="1"/>
    <col min="3" max="3" width="9.88671875" style="319" hidden="1" customWidth="1"/>
    <col min="4" max="4" width="10.6640625" style="320" customWidth="1"/>
    <col min="5" max="5" width="9.44140625" style="321" customWidth="1"/>
    <col min="6" max="6" width="9.21875" style="322" customWidth="1"/>
    <col min="7" max="7" width="9.109375" style="280" hidden="1" customWidth="1"/>
    <col min="8" max="8" width="17.77734375" style="279" hidden="1" customWidth="1"/>
    <col min="9" max="9" width="30.6640625" style="280" hidden="1" customWidth="1"/>
    <col min="10" max="11" width="8.88671875" style="280" hidden="1" customWidth="1"/>
    <col min="12" max="12" width="3.44140625" style="281" hidden="1" customWidth="1"/>
    <col min="13" max="13" width="8.88671875" hidden="1" customWidth="1"/>
  </cols>
  <sheetData>
    <row r="1" spans="1:12" ht="67.8" customHeight="1" thickBot="1" x14ac:dyDescent="0.35">
      <c r="A1" s="503" t="s">
        <v>160</v>
      </c>
      <c r="B1" s="504"/>
      <c r="C1" s="504"/>
      <c r="D1" s="504"/>
      <c r="E1" s="504"/>
      <c r="F1" s="505"/>
      <c r="G1" s="151"/>
      <c r="H1" s="276"/>
      <c r="I1" s="151"/>
      <c r="J1" s="151"/>
      <c r="K1" s="151"/>
      <c r="L1" s="277"/>
    </row>
    <row r="2" spans="1:12" ht="30.6" customHeight="1" thickBot="1" x14ac:dyDescent="0.35">
      <c r="A2" s="527" t="s">
        <v>218</v>
      </c>
      <c r="B2" s="528"/>
      <c r="C2" s="528"/>
      <c r="D2" s="528"/>
      <c r="E2" s="528"/>
      <c r="F2" s="529"/>
      <c r="G2" s="151"/>
      <c r="H2" s="276"/>
      <c r="I2" s="151"/>
      <c r="J2" s="151"/>
      <c r="K2" s="151"/>
      <c r="L2" s="277"/>
    </row>
    <row r="3" spans="1:12" x14ac:dyDescent="0.3">
      <c r="A3" s="74" t="s">
        <v>2</v>
      </c>
      <c r="B3" s="75"/>
      <c r="C3" s="75"/>
      <c r="D3" s="75"/>
      <c r="E3" s="75"/>
      <c r="F3" s="413"/>
      <c r="G3" s="278"/>
    </row>
    <row r="4" spans="1:12" x14ac:dyDescent="0.3">
      <c r="A4" s="76" t="s">
        <v>59</v>
      </c>
      <c r="B4" s="363" t="str">
        <f>'PSH-RRH Application'!C3</f>
        <v xml:space="preserve"> </v>
      </c>
      <c r="C4" s="77" t="s">
        <v>60</v>
      </c>
      <c r="D4" s="77" t="s">
        <v>61</v>
      </c>
      <c r="E4" s="512">
        <f>'PSH-RRH Application'!C14</f>
        <v>0</v>
      </c>
      <c r="F4" s="513"/>
      <c r="G4" s="282"/>
      <c r="H4" s="283"/>
      <c r="I4" s="284"/>
      <c r="J4" s="284"/>
      <c r="K4" s="284"/>
      <c r="L4" s="285"/>
    </row>
    <row r="5" spans="1:12" ht="22.8" customHeight="1" thickBot="1" x14ac:dyDescent="0.35">
      <c r="A5" s="78" t="s">
        <v>62</v>
      </c>
      <c r="B5" s="364">
        <f>'PSH-RRH Application'!C7</f>
        <v>0</v>
      </c>
      <c r="C5" s="514" t="s">
        <v>63</v>
      </c>
      <c r="D5" s="514"/>
      <c r="E5" s="515" t="s">
        <v>64</v>
      </c>
      <c r="F5" s="516"/>
      <c r="G5" s="286"/>
      <c r="H5" s="283"/>
      <c r="I5" s="284"/>
      <c r="J5" s="284"/>
      <c r="K5" s="284"/>
      <c r="L5" s="285"/>
    </row>
    <row r="6" spans="1:12" ht="6.6" customHeight="1" thickBot="1" x14ac:dyDescent="0.35">
      <c r="A6" s="521"/>
      <c r="B6" s="522"/>
      <c r="C6" s="522"/>
      <c r="D6" s="522"/>
      <c r="E6" s="522"/>
      <c r="F6" s="523"/>
      <c r="G6" s="286"/>
      <c r="H6" s="283"/>
      <c r="I6" s="284"/>
      <c r="J6" s="284"/>
      <c r="K6" s="284"/>
      <c r="L6" s="285"/>
    </row>
    <row r="7" spans="1:12" ht="13.8" customHeight="1" thickBot="1" x14ac:dyDescent="0.35">
      <c r="A7" s="524" t="s">
        <v>176</v>
      </c>
      <c r="B7" s="525"/>
      <c r="C7" s="525"/>
      <c r="D7" s="526"/>
      <c r="E7" s="519" t="str">
        <f>'PSH-RRH Application'!H40</f>
        <v>NO</v>
      </c>
      <c r="F7" s="520"/>
      <c r="G7" s="286"/>
      <c r="H7" s="283"/>
      <c r="I7" s="284"/>
      <c r="J7" s="284"/>
      <c r="K7" s="284"/>
      <c r="L7" s="285"/>
    </row>
    <row r="8" spans="1:12" ht="7.2" customHeight="1" thickBot="1" x14ac:dyDescent="0.35">
      <c r="A8" s="521"/>
      <c r="B8" s="522"/>
      <c r="C8" s="522"/>
      <c r="D8" s="522"/>
      <c r="E8" s="522"/>
      <c r="F8" s="523"/>
      <c r="G8" s="286"/>
      <c r="H8" s="283"/>
      <c r="I8" s="284"/>
      <c r="J8" s="284"/>
      <c r="K8" s="284"/>
      <c r="L8" s="285"/>
    </row>
    <row r="9" spans="1:12" x14ac:dyDescent="0.3">
      <c r="A9" s="510" t="s">
        <v>65</v>
      </c>
      <c r="B9" s="511"/>
      <c r="C9" s="79"/>
      <c r="D9" s="80"/>
      <c r="E9" s="81"/>
      <c r="F9" s="82"/>
      <c r="G9" s="287"/>
      <c r="H9" s="288"/>
      <c r="I9" s="77"/>
      <c r="J9" s="77"/>
      <c r="K9" s="77"/>
      <c r="L9" s="289"/>
    </row>
    <row r="10" spans="1:12" x14ac:dyDescent="0.3">
      <c r="A10" s="83"/>
      <c r="B10" s="84"/>
      <c r="C10" s="85"/>
      <c r="D10" s="86"/>
      <c r="E10" s="87"/>
      <c r="F10" s="414"/>
      <c r="G10" s="287"/>
      <c r="H10" s="288"/>
      <c r="I10" s="77"/>
      <c r="J10" s="77"/>
      <c r="K10" s="77"/>
      <c r="L10" s="289"/>
    </row>
    <row r="11" spans="1:12" x14ac:dyDescent="0.3">
      <c r="A11" s="88" t="s">
        <v>66</v>
      </c>
      <c r="B11" s="89" t="s">
        <v>67</v>
      </c>
      <c r="C11" s="90"/>
      <c r="D11" s="91" t="s">
        <v>68</v>
      </c>
      <c r="E11" s="92"/>
      <c r="F11" s="93"/>
      <c r="G11" s="287"/>
      <c r="H11" s="288"/>
      <c r="I11" s="77"/>
      <c r="J11" s="77"/>
      <c r="K11" s="77"/>
      <c r="L11" s="289"/>
    </row>
    <row r="12" spans="1:12" x14ac:dyDescent="0.3">
      <c r="A12" s="94" t="s">
        <v>69</v>
      </c>
      <c r="B12" s="95" t="s">
        <v>70</v>
      </c>
      <c r="C12" s="96"/>
      <c r="D12" s="365">
        <f>'PSH-RRH Application'!D52</f>
        <v>0</v>
      </c>
      <c r="E12" s="97" t="str">
        <f>IF(D12="","Please Enter a Number","")</f>
        <v/>
      </c>
      <c r="F12" s="98"/>
      <c r="G12" s="278"/>
    </row>
    <row r="13" spans="1:12" x14ac:dyDescent="0.3">
      <c r="A13" s="94" t="s">
        <v>71</v>
      </c>
      <c r="B13" s="95" t="s">
        <v>72</v>
      </c>
      <c r="C13" s="96"/>
      <c r="D13" s="365">
        <f>'PSH-RRH Application'!D53</f>
        <v>0</v>
      </c>
      <c r="E13" s="97" t="str">
        <f t="shared" ref="E13:E18" si="0">IF(D13="","Please Enter a Number","")</f>
        <v/>
      </c>
      <c r="F13" s="98"/>
      <c r="G13" s="278"/>
    </row>
    <row r="14" spans="1:12" x14ac:dyDescent="0.3">
      <c r="A14" s="94" t="s">
        <v>73</v>
      </c>
      <c r="B14" s="95" t="s">
        <v>74</v>
      </c>
      <c r="C14" s="96"/>
      <c r="D14" s="365">
        <f>'PSH-RRH Application'!D54</f>
        <v>0</v>
      </c>
      <c r="E14" s="97" t="str">
        <f t="shared" si="0"/>
        <v/>
      </c>
      <c r="F14" s="98"/>
      <c r="G14" s="278"/>
    </row>
    <row r="15" spans="1:12" x14ac:dyDescent="0.3">
      <c r="A15" s="94" t="s">
        <v>75</v>
      </c>
      <c r="B15" s="95" t="s">
        <v>76</v>
      </c>
      <c r="C15" s="96"/>
      <c r="D15" s="365">
        <f>'PSH-RRH Application'!D55</f>
        <v>0</v>
      </c>
      <c r="E15" s="97" t="str">
        <f t="shared" si="0"/>
        <v/>
      </c>
      <c r="F15" s="98"/>
      <c r="G15" s="278"/>
    </row>
    <row r="16" spans="1:12" x14ac:dyDescent="0.3">
      <c r="A16" s="99" t="s">
        <v>3</v>
      </c>
      <c r="B16" s="95" t="s">
        <v>77</v>
      </c>
      <c r="C16" s="100"/>
      <c r="D16" s="365">
        <f>'PSH-RRH Application'!H52</f>
        <v>0</v>
      </c>
      <c r="E16" s="97" t="str">
        <f t="shared" si="0"/>
        <v/>
      </c>
      <c r="F16" s="101"/>
      <c r="G16" s="278"/>
    </row>
    <row r="17" spans="1:12" ht="27.6" x14ac:dyDescent="0.3">
      <c r="A17" s="94" t="s">
        <v>4</v>
      </c>
      <c r="B17" s="95" t="s">
        <v>78</v>
      </c>
      <c r="C17" s="96"/>
      <c r="D17" s="365">
        <f>'PSH-RRH Application'!H53</f>
        <v>0</v>
      </c>
      <c r="E17" s="97" t="str">
        <f t="shared" si="0"/>
        <v/>
      </c>
      <c r="F17" s="98"/>
      <c r="G17" s="278"/>
    </row>
    <row r="18" spans="1:12" ht="28.2" thickBot="1" x14ac:dyDescent="0.35">
      <c r="A18" s="102" t="s">
        <v>5</v>
      </c>
      <c r="B18" s="103" t="s">
        <v>78</v>
      </c>
      <c r="C18" s="104"/>
      <c r="D18" s="366">
        <f>'PSH-RRH Application'!H54</f>
        <v>0</v>
      </c>
      <c r="E18" s="105" t="str">
        <f t="shared" si="0"/>
        <v/>
      </c>
      <c r="F18" s="106"/>
      <c r="G18" s="278"/>
    </row>
    <row r="19" spans="1:12" ht="7.2" customHeight="1" thickBot="1" x14ac:dyDescent="0.35">
      <c r="A19" s="107"/>
      <c r="B19" s="108"/>
      <c r="C19" s="109"/>
      <c r="D19" s="110"/>
      <c r="E19" s="111"/>
      <c r="F19" s="112"/>
      <c r="G19" s="278"/>
    </row>
    <row r="20" spans="1:12" x14ac:dyDescent="0.3">
      <c r="A20" s="113"/>
      <c r="B20" s="114"/>
      <c r="C20" s="115"/>
      <c r="D20" s="116"/>
      <c r="E20" s="517" t="s">
        <v>79</v>
      </c>
      <c r="F20" s="518"/>
      <c r="G20" s="278"/>
    </row>
    <row r="21" spans="1:12" ht="15" thickBot="1" x14ac:dyDescent="0.35">
      <c r="A21" s="78"/>
      <c r="B21" s="117"/>
      <c r="C21" s="118"/>
      <c r="D21" s="119"/>
      <c r="E21" s="120" t="s">
        <v>80</v>
      </c>
      <c r="F21" s="121" t="s">
        <v>81</v>
      </c>
      <c r="G21" s="290"/>
      <c r="H21" s="288"/>
      <c r="I21" s="77"/>
      <c r="J21" s="77"/>
      <c r="K21" s="77"/>
      <c r="L21" s="289"/>
    </row>
    <row r="22" spans="1:12" ht="7.2" customHeight="1" thickBot="1" x14ac:dyDescent="0.35">
      <c r="A22" s="107"/>
      <c r="B22" s="108"/>
      <c r="C22" s="109"/>
      <c r="D22" s="122"/>
      <c r="E22" s="111"/>
      <c r="F22" s="112"/>
      <c r="G22" s="291"/>
    </row>
    <row r="23" spans="1:12" x14ac:dyDescent="0.3">
      <c r="A23" s="510" t="s">
        <v>82</v>
      </c>
      <c r="B23" s="511"/>
      <c r="C23" s="81"/>
      <c r="D23" s="123"/>
      <c r="E23" s="123">
        <v>25</v>
      </c>
      <c r="F23" s="124" t="e">
        <f>IF(C27&gt;G27,E23)+IF(C27&lt;=G27,H27)</f>
        <v>#DIV/0!</v>
      </c>
      <c r="G23" s="278" t="s">
        <v>152</v>
      </c>
      <c r="H23" s="288"/>
      <c r="I23" s="77" t="s">
        <v>153</v>
      </c>
      <c r="J23" s="77"/>
      <c r="K23" s="77"/>
      <c r="L23" s="289"/>
    </row>
    <row r="24" spans="1:12" x14ac:dyDescent="0.3">
      <c r="A24" s="125" t="s">
        <v>213</v>
      </c>
      <c r="B24" s="126" t="s">
        <v>217</v>
      </c>
      <c r="C24" s="100">
        <f>(6*$D$12)-D24</f>
        <v>0</v>
      </c>
      <c r="D24" s="367">
        <f>'PSH-RRH Application'!D58</f>
        <v>0</v>
      </c>
      <c r="E24" s="97" t="str">
        <f>IF(D24="","Please Enter a Number","")</f>
        <v/>
      </c>
      <c r="F24" s="127"/>
      <c r="G24" s="292">
        <f>6*D12</f>
        <v>0</v>
      </c>
      <c r="H24" s="293"/>
      <c r="J24" s="294"/>
      <c r="K24" s="293"/>
    </row>
    <row r="25" spans="1:12" x14ac:dyDescent="0.3">
      <c r="A25" s="125" t="s">
        <v>83</v>
      </c>
      <c r="B25" s="126" t="s">
        <v>84</v>
      </c>
      <c r="C25" s="100">
        <f>(5*$D$12)-D25</f>
        <v>0</v>
      </c>
      <c r="D25" s="367">
        <f>'PSH-RRH Application'!D59</f>
        <v>0</v>
      </c>
      <c r="E25" s="97" t="str">
        <f t="shared" ref="E25:E27" si="1">IF(D25="","Please Enter a Number","")</f>
        <v/>
      </c>
      <c r="F25" s="127"/>
      <c r="G25" s="292">
        <f>5*D12</f>
        <v>0</v>
      </c>
      <c r="H25" s="280"/>
      <c r="J25" s="294"/>
    </row>
    <row r="26" spans="1:12" x14ac:dyDescent="0.3">
      <c r="A26" s="125" t="s">
        <v>0</v>
      </c>
      <c r="B26" s="126" t="s">
        <v>85</v>
      </c>
      <c r="C26" s="100">
        <f>(4*$D$12)-D26</f>
        <v>0</v>
      </c>
      <c r="D26" s="367">
        <f>'PSH-RRH Application'!H58</f>
        <v>0</v>
      </c>
      <c r="E26" s="97" t="str">
        <f t="shared" si="1"/>
        <v/>
      </c>
      <c r="F26" s="127"/>
      <c r="G26" s="292">
        <f>4*D12</f>
        <v>0</v>
      </c>
      <c r="H26" s="280"/>
      <c r="J26" s="294"/>
    </row>
    <row r="27" spans="1:12" ht="12.6" hidden="1" customHeight="1" x14ac:dyDescent="0.3">
      <c r="A27" s="128"/>
      <c r="B27" s="129" t="s">
        <v>86</v>
      </c>
      <c r="C27" s="130">
        <f>SUM(C24:C26)</f>
        <v>0</v>
      </c>
      <c r="D27" s="131" t="e">
        <f>C27/G27</f>
        <v>#DIV/0!</v>
      </c>
      <c r="E27" s="132" t="e">
        <f t="shared" si="1"/>
        <v>#DIV/0!</v>
      </c>
      <c r="F27" s="133"/>
      <c r="G27" s="295">
        <f>SUM(G24:G26)</f>
        <v>0</v>
      </c>
      <c r="H27" s="279" t="e">
        <f>(C27/G27)*E23</f>
        <v>#DIV/0!</v>
      </c>
      <c r="I27" s="96"/>
      <c r="J27" s="296"/>
    </row>
    <row r="28" spans="1:12" ht="13.2" customHeight="1" thickBot="1" x14ac:dyDescent="0.35">
      <c r="A28" s="134"/>
      <c r="B28" s="135"/>
      <c r="C28" s="136"/>
      <c r="D28" s="137"/>
      <c r="E28" s="137"/>
      <c r="F28" s="138"/>
      <c r="G28" s="291"/>
    </row>
    <row r="29" spans="1:12" x14ac:dyDescent="0.3">
      <c r="A29" s="510" t="s">
        <v>87</v>
      </c>
      <c r="B29" s="511"/>
      <c r="C29" s="79"/>
      <c r="D29" s="123"/>
      <c r="E29" s="123">
        <v>10</v>
      </c>
      <c r="F29" s="139">
        <f>F31+F33</f>
        <v>0</v>
      </c>
      <c r="G29" s="297"/>
      <c r="H29" s="288"/>
      <c r="I29" s="77"/>
      <c r="J29" s="77"/>
      <c r="K29" s="77"/>
      <c r="L29" s="289"/>
    </row>
    <row r="30" spans="1:12" x14ac:dyDescent="0.3">
      <c r="A30" s="140"/>
      <c r="B30" s="141"/>
      <c r="C30" s="142"/>
      <c r="D30" s="143"/>
      <c r="E30" s="144"/>
      <c r="F30" s="145"/>
      <c r="G30" s="291"/>
    </row>
    <row r="31" spans="1:12" x14ac:dyDescent="0.3">
      <c r="A31" s="536" t="s">
        <v>88</v>
      </c>
      <c r="B31" s="537"/>
      <c r="C31" s="146"/>
      <c r="D31" s="410">
        <f>'PSH-RRH Application'!D49</f>
        <v>0</v>
      </c>
      <c r="E31" s="147">
        <v>5</v>
      </c>
      <c r="F31" s="148">
        <f>IF(D31="Yes",E31*1,0)</f>
        <v>0</v>
      </c>
      <c r="G31" s="297"/>
      <c r="H31" s="288"/>
      <c r="I31" s="77"/>
      <c r="J31" s="77"/>
      <c r="K31" s="77"/>
      <c r="L31" s="289"/>
    </row>
    <row r="32" spans="1:12" x14ac:dyDescent="0.3">
      <c r="A32" s="149"/>
      <c r="B32" s="150"/>
      <c r="C32" s="151"/>
      <c r="D32" s="411"/>
      <c r="E32" s="152"/>
      <c r="F32" s="153"/>
      <c r="G32" s="291"/>
    </row>
    <row r="33" spans="1:12" ht="15" thickBot="1" x14ac:dyDescent="0.35">
      <c r="A33" s="538" t="s">
        <v>89</v>
      </c>
      <c r="B33" s="539"/>
      <c r="C33" s="154"/>
      <c r="D33" s="412">
        <f>'PSH-RRH Application'!H49</f>
        <v>0</v>
      </c>
      <c r="E33" s="155">
        <v>5</v>
      </c>
      <c r="F33" s="156">
        <f>IF(D33="Yes",E33*1,0)</f>
        <v>0</v>
      </c>
      <c r="G33" s="297"/>
      <c r="I33" s="77"/>
      <c r="J33" s="77"/>
      <c r="K33" s="77"/>
      <c r="L33" s="289"/>
    </row>
    <row r="34" spans="1:12" ht="7.8" customHeight="1" thickBot="1" x14ac:dyDescent="0.35">
      <c r="A34" s="157"/>
      <c r="B34" s="158"/>
      <c r="C34" s="159"/>
      <c r="D34" s="160"/>
      <c r="E34" s="160"/>
      <c r="F34" s="161"/>
      <c r="G34" s="291"/>
    </row>
    <row r="35" spans="1:12" x14ac:dyDescent="0.3">
      <c r="A35" s="510" t="s">
        <v>90</v>
      </c>
      <c r="B35" s="511"/>
      <c r="C35" s="79"/>
      <c r="D35" s="162"/>
      <c r="E35" s="123">
        <v>10</v>
      </c>
      <c r="F35" s="139" t="e">
        <f>E35*D41</f>
        <v>#DIV/0!</v>
      </c>
      <c r="G35" s="297"/>
      <c r="I35" s="77"/>
      <c r="J35" s="77"/>
      <c r="K35" s="77"/>
      <c r="L35" s="289"/>
    </row>
    <row r="36" spans="1:12" ht="27.6" x14ac:dyDescent="0.3">
      <c r="A36" s="125" t="s">
        <v>91</v>
      </c>
      <c r="B36" s="163" t="s">
        <v>92</v>
      </c>
      <c r="C36" s="77"/>
      <c r="D36" s="368">
        <f>'PSH-RRH Application'!E63</f>
        <v>0</v>
      </c>
      <c r="E36" s="97" t="str">
        <f>IF(D36="","Please Enter Funds Awarded","")</f>
        <v/>
      </c>
      <c r="F36" s="148"/>
      <c r="G36" s="297"/>
      <c r="I36" s="77"/>
      <c r="J36" s="77"/>
      <c r="K36" s="77"/>
      <c r="L36" s="289"/>
    </row>
    <row r="37" spans="1:12" x14ac:dyDescent="0.3">
      <c r="A37" s="94" t="s">
        <v>93</v>
      </c>
      <c r="B37" s="163" t="s">
        <v>92</v>
      </c>
      <c r="C37" s="96"/>
      <c r="D37" s="368">
        <f>'PSH-RRH Application'!E64</f>
        <v>0</v>
      </c>
      <c r="E37" s="97" t="str">
        <f>IF(D37="","Please Enter Funds Spent","")</f>
        <v/>
      </c>
      <c r="F37" s="164"/>
      <c r="G37" s="291"/>
    </row>
    <row r="38" spans="1:12" ht="27.6" x14ac:dyDescent="0.3">
      <c r="A38" s="125" t="s">
        <v>94</v>
      </c>
      <c r="B38" s="165" t="s">
        <v>95</v>
      </c>
      <c r="C38" s="77"/>
      <c r="D38" s="368">
        <f>'PSH-RRH Application'!E65</f>
        <v>0</v>
      </c>
      <c r="E38" s="97" t="str">
        <f>IF(D38="","Please Enter Funds Awarded","")</f>
        <v/>
      </c>
      <c r="F38" s="148"/>
      <c r="G38" s="297"/>
      <c r="I38" s="77"/>
      <c r="J38" s="77"/>
      <c r="K38" s="77"/>
      <c r="L38" s="289"/>
    </row>
    <row r="39" spans="1:12" ht="27.6" x14ac:dyDescent="0.3">
      <c r="A39" s="94" t="s">
        <v>96</v>
      </c>
      <c r="B39" s="165" t="s">
        <v>95</v>
      </c>
      <c r="C39" s="96"/>
      <c r="D39" s="368">
        <f>'PSH-RRH Application'!E66</f>
        <v>0</v>
      </c>
      <c r="E39" s="97" t="str">
        <f>IF(D39="","Please Enter Funds Spent","")</f>
        <v/>
      </c>
      <c r="F39" s="164"/>
      <c r="G39" s="291"/>
    </row>
    <row r="40" spans="1:12" ht="15" thickBot="1" x14ac:dyDescent="0.35">
      <c r="A40" s="102" t="s">
        <v>97</v>
      </c>
      <c r="B40" s="166"/>
      <c r="C40" s="104"/>
      <c r="D40" s="167">
        <f>(D36+D38)-(D37+D39)</f>
        <v>0</v>
      </c>
      <c r="E40" s="168"/>
      <c r="F40" s="169"/>
      <c r="G40" s="291"/>
    </row>
    <row r="41" spans="1:12" ht="18" hidden="1" customHeight="1" thickBot="1" x14ac:dyDescent="0.35">
      <c r="A41" s="128"/>
      <c r="B41" s="129"/>
      <c r="C41" s="170"/>
      <c r="D41" s="171" t="e">
        <f>(D37+D39)/(D36+D38)</f>
        <v>#DIV/0!</v>
      </c>
      <c r="E41" s="172"/>
      <c r="F41" s="173"/>
      <c r="G41" s="298"/>
    </row>
    <row r="42" spans="1:12" ht="8.4" customHeight="1" thickBot="1" x14ac:dyDescent="0.35">
      <c r="A42" s="174"/>
      <c r="B42" s="175"/>
      <c r="C42" s="176"/>
      <c r="D42" s="177"/>
      <c r="E42" s="178"/>
      <c r="F42" s="179"/>
      <c r="G42" s="291"/>
    </row>
    <row r="43" spans="1:12" x14ac:dyDescent="0.3">
      <c r="A43" s="510" t="s">
        <v>98</v>
      </c>
      <c r="B43" s="511"/>
      <c r="C43" s="79"/>
      <c r="D43" s="123"/>
      <c r="E43" s="123"/>
      <c r="F43" s="139"/>
      <c r="G43" s="297"/>
      <c r="H43" s="288"/>
      <c r="I43" s="77"/>
      <c r="J43" s="77"/>
      <c r="K43" s="77"/>
      <c r="L43" s="289"/>
    </row>
    <row r="44" spans="1:12" ht="7.8" customHeight="1" x14ac:dyDescent="0.3">
      <c r="A44" s="140"/>
      <c r="B44" s="141"/>
      <c r="C44" s="142"/>
      <c r="D44" s="143"/>
      <c r="E44" s="144"/>
      <c r="F44" s="145"/>
      <c r="G44" s="291"/>
    </row>
    <row r="45" spans="1:12" x14ac:dyDescent="0.3">
      <c r="A45" s="508" t="s">
        <v>210</v>
      </c>
      <c r="B45" s="509"/>
      <c r="C45" s="90"/>
      <c r="D45" s="180"/>
      <c r="E45" s="180">
        <f>IF($E$5="PSH",E23)+IF($E$5="RRH",0)++IF($E$5="DV",0)</f>
        <v>25</v>
      </c>
      <c r="F45" s="181" t="e">
        <f>IF(D50&gt;=100%,E45)+IF(D50&lt;100%,(E45*D50))</f>
        <v>#DIV/0!</v>
      </c>
      <c r="G45" s="297"/>
      <c r="H45" s="288"/>
      <c r="I45" s="77"/>
      <c r="J45" s="77"/>
      <c r="K45" s="77"/>
      <c r="L45" s="289"/>
    </row>
    <row r="46" spans="1:12" x14ac:dyDescent="0.3">
      <c r="A46" s="182" t="s">
        <v>99</v>
      </c>
      <c r="B46" s="183" t="s">
        <v>100</v>
      </c>
      <c r="C46" s="100"/>
      <c r="D46" s="184">
        <f>D12</f>
        <v>0</v>
      </c>
      <c r="E46" s="185"/>
      <c r="F46" s="186"/>
      <c r="G46" s="291"/>
    </row>
    <row r="47" spans="1:12" x14ac:dyDescent="0.3">
      <c r="A47" s="182" t="s">
        <v>101</v>
      </c>
      <c r="B47" s="183" t="s">
        <v>100</v>
      </c>
      <c r="C47" s="100"/>
      <c r="D47" s="360">
        <f>'PSH-RRH Application'!H55</f>
        <v>0</v>
      </c>
      <c r="E47" s="185"/>
      <c r="F47" s="186"/>
      <c r="G47" s="291"/>
    </row>
    <row r="48" spans="1:12" x14ac:dyDescent="0.3">
      <c r="A48" s="187" t="s">
        <v>102</v>
      </c>
      <c r="B48" s="183" t="s">
        <v>100</v>
      </c>
      <c r="C48" s="100"/>
      <c r="D48" s="184">
        <f>D46-D47</f>
        <v>0</v>
      </c>
      <c r="E48" s="188"/>
      <c r="F48" s="189"/>
      <c r="G48" s="291"/>
    </row>
    <row r="49" spans="1:12" ht="81.599999999999994" x14ac:dyDescent="0.3">
      <c r="A49" s="182" t="s">
        <v>104</v>
      </c>
      <c r="B49" s="190" t="s">
        <v>221</v>
      </c>
      <c r="C49" s="100"/>
      <c r="D49" s="362"/>
      <c r="E49" s="506"/>
      <c r="F49" s="507"/>
      <c r="G49" s="291"/>
    </row>
    <row r="50" spans="1:12" x14ac:dyDescent="0.3">
      <c r="A50" s="182" t="s">
        <v>105</v>
      </c>
      <c r="B50" s="191" t="s">
        <v>103</v>
      </c>
      <c r="C50" s="100"/>
      <c r="D50" s="192" t="e">
        <f>SUM(D48:D49)/D46</f>
        <v>#DIV/0!</v>
      </c>
      <c r="E50" s="193"/>
      <c r="F50" s="194"/>
      <c r="G50" s="291"/>
    </row>
    <row r="51" spans="1:12" ht="9" customHeight="1" x14ac:dyDescent="0.3">
      <c r="A51" s="149"/>
      <c r="B51" s="195"/>
      <c r="C51" s="196"/>
      <c r="D51" s="143"/>
      <c r="E51" s="152"/>
      <c r="F51" s="197"/>
      <c r="G51" s="291"/>
    </row>
    <row r="52" spans="1:12" x14ac:dyDescent="0.3">
      <c r="A52" s="508" t="s">
        <v>209</v>
      </c>
      <c r="B52" s="509"/>
      <c r="C52" s="198"/>
      <c r="D52" s="199"/>
      <c r="E52" s="180">
        <f>IF($E$5="RRH",E23)+IF($E$5="PSH",0)++IF($E$5="DV",0)</f>
        <v>0</v>
      </c>
      <c r="F52" s="181">
        <f>E52*D53</f>
        <v>0</v>
      </c>
      <c r="G52" s="297"/>
      <c r="I52" s="77"/>
      <c r="J52" s="77"/>
      <c r="K52" s="77"/>
      <c r="L52" s="289"/>
    </row>
    <row r="53" spans="1:12" ht="28.2" thickBot="1" x14ac:dyDescent="0.35">
      <c r="A53" s="102" t="s">
        <v>106</v>
      </c>
      <c r="B53" s="200" t="s">
        <v>107</v>
      </c>
      <c r="C53" s="201"/>
      <c r="D53" s="324"/>
      <c r="E53" s="168"/>
      <c r="F53" s="169"/>
      <c r="G53" s="291"/>
      <c r="I53" s="299"/>
    </row>
    <row r="54" spans="1:12" ht="7.8" customHeight="1" thickBot="1" x14ac:dyDescent="0.35">
      <c r="A54" s="107"/>
      <c r="B54" s="202"/>
      <c r="C54" s="203"/>
      <c r="D54" s="204"/>
      <c r="E54" s="122"/>
      <c r="F54" s="205"/>
      <c r="G54" s="291"/>
      <c r="I54" s="299"/>
    </row>
    <row r="55" spans="1:12" x14ac:dyDescent="0.3">
      <c r="A55" s="510" t="s">
        <v>108</v>
      </c>
      <c r="B55" s="511"/>
      <c r="C55" s="79"/>
      <c r="D55" s="123"/>
      <c r="E55" s="123">
        <f>E57+E65</f>
        <v>10</v>
      </c>
      <c r="F55" s="139" t="e">
        <f>F57+F65</f>
        <v>#DIV/0!</v>
      </c>
      <c r="G55" s="297"/>
      <c r="H55" s="288"/>
      <c r="I55" s="77"/>
      <c r="J55" s="77"/>
      <c r="K55" s="77"/>
      <c r="L55" s="289"/>
    </row>
    <row r="56" spans="1:12" ht="7.8" customHeight="1" x14ac:dyDescent="0.3">
      <c r="A56" s="125"/>
      <c r="B56" s="206"/>
      <c r="C56" s="96"/>
      <c r="D56" s="192"/>
      <c r="E56" s="207"/>
      <c r="F56" s="127"/>
      <c r="G56" s="291"/>
    </row>
    <row r="57" spans="1:12" ht="23.4" customHeight="1" x14ac:dyDescent="0.3">
      <c r="A57" s="76" t="s">
        <v>109</v>
      </c>
      <c r="B57" s="540" t="s">
        <v>219</v>
      </c>
      <c r="C57" s="541"/>
      <c r="D57" s="542"/>
      <c r="E57" s="180">
        <v>5</v>
      </c>
      <c r="F57" s="209" t="e">
        <f>IF(D63&gt;=100%,E57)+IF(D63&lt;100%,(E57*D63))</f>
        <v>#DIV/0!</v>
      </c>
      <c r="G57" s="297"/>
      <c r="H57" s="288"/>
      <c r="I57" s="77"/>
      <c r="J57" s="77"/>
      <c r="K57" s="77"/>
      <c r="L57" s="289"/>
    </row>
    <row r="58" spans="1:12" x14ac:dyDescent="0.3">
      <c r="A58" s="94" t="s">
        <v>110</v>
      </c>
      <c r="B58" s="210" t="s">
        <v>111</v>
      </c>
      <c r="C58" s="211"/>
      <c r="D58" s="325"/>
      <c r="E58" s="97" t="str">
        <f>IF(D58="","Please Enter a Number","")</f>
        <v>Please Enter a Number</v>
      </c>
      <c r="F58" s="416"/>
      <c r="G58" s="291"/>
      <c r="H58" s="300"/>
      <c r="I58" s="299"/>
    </row>
    <row r="59" spans="1:12" x14ac:dyDescent="0.3">
      <c r="A59" s="94" t="s">
        <v>112</v>
      </c>
      <c r="B59" s="210" t="s">
        <v>113</v>
      </c>
      <c r="C59" s="211"/>
      <c r="D59" s="325"/>
      <c r="E59" s="97" t="str">
        <f t="shared" ref="E59:E61" si="2">IF(D59="","Please Enter a Number","")</f>
        <v>Please Enter a Number</v>
      </c>
      <c r="F59" s="416"/>
      <c r="G59" s="291"/>
      <c r="H59" s="300"/>
      <c r="I59" s="299"/>
    </row>
    <row r="60" spans="1:12" x14ac:dyDescent="0.3">
      <c r="A60" s="94" t="s">
        <v>114</v>
      </c>
      <c r="B60" s="210" t="s">
        <v>115</v>
      </c>
      <c r="C60" s="211"/>
      <c r="D60" s="325"/>
      <c r="E60" s="97" t="str">
        <f t="shared" si="2"/>
        <v>Please Enter a Number</v>
      </c>
      <c r="F60" s="416"/>
      <c r="G60" s="291"/>
      <c r="H60" s="300"/>
      <c r="I60" s="299"/>
    </row>
    <row r="61" spans="1:12" x14ac:dyDescent="0.3">
      <c r="A61" s="94" t="s">
        <v>116</v>
      </c>
      <c r="B61" s="210" t="s">
        <v>117</v>
      </c>
      <c r="C61" s="211"/>
      <c r="D61" s="325"/>
      <c r="E61" s="97" t="str">
        <f t="shared" si="2"/>
        <v>Please Enter a Number</v>
      </c>
      <c r="F61" s="416"/>
      <c r="G61" s="291"/>
      <c r="H61" s="300"/>
      <c r="I61" s="299"/>
    </row>
    <row r="62" spans="1:12" x14ac:dyDescent="0.3">
      <c r="A62" s="94" t="s">
        <v>118</v>
      </c>
      <c r="B62" s="95" t="s">
        <v>103</v>
      </c>
      <c r="C62" s="212"/>
      <c r="D62" s="213">
        <f>SUM(D58:D61)/4</f>
        <v>0</v>
      </c>
      <c r="E62" s="214"/>
      <c r="F62" s="164"/>
      <c r="G62" s="291"/>
      <c r="H62" s="301"/>
      <c r="I62" s="299"/>
    </row>
    <row r="63" spans="1:12" ht="15" customHeight="1" x14ac:dyDescent="0.3">
      <c r="A63" s="125"/>
      <c r="B63" s="206"/>
      <c r="C63" s="100"/>
      <c r="D63" s="215" t="e">
        <f>D62/$D$17</f>
        <v>#DIV/0!</v>
      </c>
      <c r="E63" s="207"/>
      <c r="F63" s="127"/>
      <c r="G63" s="291"/>
      <c r="H63" s="279" t="e">
        <f>D63*E57</f>
        <v>#DIV/0!</v>
      </c>
    </row>
    <row r="64" spans="1:12" ht="6.6" customHeight="1" x14ac:dyDescent="0.3">
      <c r="A64" s="140"/>
      <c r="B64" s="141"/>
      <c r="C64" s="196"/>
      <c r="D64" s="143"/>
      <c r="E64" s="144"/>
      <c r="F64" s="145"/>
      <c r="G64" s="291"/>
    </row>
    <row r="65" spans="1:12" ht="26.4" customHeight="1" x14ac:dyDescent="0.3">
      <c r="A65" s="88" t="s">
        <v>119</v>
      </c>
      <c r="B65" s="540" t="s">
        <v>220</v>
      </c>
      <c r="C65" s="541"/>
      <c r="D65" s="542"/>
      <c r="E65" s="180">
        <v>5</v>
      </c>
      <c r="F65" s="209" t="e">
        <f>IF(D71&gt;=100%,E65)+IF(D71&lt;100%,(E65*D71))</f>
        <v>#DIV/0!</v>
      </c>
      <c r="G65" s="297"/>
      <c r="H65" s="288"/>
      <c r="I65" s="77"/>
      <c r="J65" s="77"/>
      <c r="K65" s="77"/>
    </row>
    <row r="66" spans="1:12" x14ac:dyDescent="0.3">
      <c r="A66" s="94" t="s">
        <v>120</v>
      </c>
      <c r="B66" s="210" t="s">
        <v>111</v>
      </c>
      <c r="C66" s="211"/>
      <c r="D66" s="325"/>
      <c r="E66" s="97" t="str">
        <f>IF(D66="","Please Enter a Number","")</f>
        <v>Please Enter a Number</v>
      </c>
      <c r="F66" s="416"/>
      <c r="G66" s="291"/>
      <c r="H66" s="300"/>
      <c r="I66" s="299"/>
    </row>
    <row r="67" spans="1:12" x14ac:dyDescent="0.3">
      <c r="A67" s="94" t="s">
        <v>121</v>
      </c>
      <c r="B67" s="210" t="s">
        <v>113</v>
      </c>
      <c r="C67" s="211"/>
      <c r="D67" s="325"/>
      <c r="E67" s="97" t="str">
        <f t="shared" ref="E67:E69" si="3">IF(D67="","Please Enter a Number","")</f>
        <v>Please Enter a Number</v>
      </c>
      <c r="F67" s="416"/>
      <c r="G67" s="291"/>
      <c r="H67" s="300"/>
      <c r="I67" s="299"/>
    </row>
    <row r="68" spans="1:12" x14ac:dyDescent="0.3">
      <c r="A68" s="94" t="s">
        <v>122</v>
      </c>
      <c r="B68" s="210" t="s">
        <v>115</v>
      </c>
      <c r="C68" s="211"/>
      <c r="D68" s="325"/>
      <c r="E68" s="97" t="str">
        <f t="shared" si="3"/>
        <v>Please Enter a Number</v>
      </c>
      <c r="F68" s="416"/>
      <c r="G68" s="291"/>
      <c r="H68" s="300"/>
      <c r="I68" s="299"/>
    </row>
    <row r="69" spans="1:12" x14ac:dyDescent="0.3">
      <c r="A69" s="94" t="s">
        <v>123</v>
      </c>
      <c r="B69" s="210" t="s">
        <v>117</v>
      </c>
      <c r="C69" s="211"/>
      <c r="D69" s="325"/>
      <c r="E69" s="97" t="str">
        <f t="shared" si="3"/>
        <v>Please Enter a Number</v>
      </c>
      <c r="F69" s="416"/>
      <c r="G69" s="291"/>
      <c r="H69" s="300"/>
      <c r="I69" s="299"/>
    </row>
    <row r="70" spans="1:12" ht="15" thickBot="1" x14ac:dyDescent="0.35">
      <c r="A70" s="102" t="s">
        <v>118</v>
      </c>
      <c r="B70" s="103" t="s">
        <v>103</v>
      </c>
      <c r="C70" s="216"/>
      <c r="D70" s="217">
        <f>SUM(D66:D69)/4</f>
        <v>0</v>
      </c>
      <c r="E70" s="168"/>
      <c r="F70" s="169"/>
      <c r="G70" s="291"/>
      <c r="H70" s="301">
        <f>D70</f>
        <v>0</v>
      </c>
      <c r="I70" s="302"/>
    </row>
    <row r="71" spans="1:12" ht="15.6" hidden="1" customHeight="1" x14ac:dyDescent="0.3">
      <c r="A71" s="218"/>
      <c r="B71" s="219"/>
      <c r="C71" s="130"/>
      <c r="D71" s="220" t="e">
        <f>D70/$D$18</f>
        <v>#DIV/0!</v>
      </c>
      <c r="E71" s="221"/>
      <c r="F71" s="222"/>
      <c r="G71" s="298"/>
      <c r="H71" s="279" t="e">
        <f>D71*E65</f>
        <v>#DIV/0!</v>
      </c>
      <c r="I71" s="302"/>
    </row>
    <row r="72" spans="1:12" ht="7.2" customHeight="1" thickBot="1" x14ac:dyDescent="0.35">
      <c r="A72" s="174"/>
      <c r="B72" s="175"/>
      <c r="C72" s="223"/>
      <c r="D72" s="177"/>
      <c r="E72" s="178"/>
      <c r="F72" s="179"/>
      <c r="G72" s="291"/>
      <c r="I72" s="302"/>
    </row>
    <row r="73" spans="1:12" x14ac:dyDescent="0.3">
      <c r="A73" s="510" t="s">
        <v>124</v>
      </c>
      <c r="B73" s="511"/>
      <c r="C73" s="79"/>
      <c r="D73" s="123"/>
      <c r="E73" s="123">
        <f>E75+E80</f>
        <v>20</v>
      </c>
      <c r="F73" s="139">
        <f>F75+F80</f>
        <v>0</v>
      </c>
      <c r="G73" s="297"/>
      <c r="H73" s="288"/>
      <c r="I73" s="77"/>
      <c r="J73" s="77"/>
      <c r="K73" s="77"/>
      <c r="L73" s="289"/>
    </row>
    <row r="74" spans="1:12" ht="4.8" customHeight="1" x14ac:dyDescent="0.3">
      <c r="A74" s="140"/>
      <c r="B74" s="141"/>
      <c r="C74" s="142"/>
      <c r="D74" s="143"/>
      <c r="E74" s="144"/>
      <c r="F74" s="145"/>
      <c r="G74" s="291"/>
    </row>
    <row r="75" spans="1:12" ht="24" x14ac:dyDescent="0.3">
      <c r="A75" s="76" t="s">
        <v>125</v>
      </c>
      <c r="B75" s="208" t="s">
        <v>126</v>
      </c>
      <c r="C75" s="92"/>
      <c r="D75" s="199"/>
      <c r="E75" s="180">
        <v>10</v>
      </c>
      <c r="F75" s="181">
        <f>IF(E5="PSH",I76,I77)</f>
        <v>0</v>
      </c>
      <c r="G75" s="297"/>
      <c r="I75" s="77"/>
    </row>
    <row r="76" spans="1:12" ht="27.6" x14ac:dyDescent="0.3">
      <c r="A76" s="224" t="s">
        <v>127</v>
      </c>
      <c r="B76" s="210" t="s">
        <v>128</v>
      </c>
      <c r="C76" s="225"/>
      <c r="D76" s="330">
        <f>'PSH-RRH Application'!D74</f>
        <v>0</v>
      </c>
      <c r="E76" s="97" t="str">
        <f>IF(D76="","Please Enter Percentage","")</f>
        <v/>
      </c>
      <c r="F76" s="186"/>
      <c r="G76" s="291" t="s">
        <v>64</v>
      </c>
      <c r="H76" s="303">
        <v>0.2</v>
      </c>
      <c r="I76" s="302">
        <f>IF($D$78&gt;$H$76,$E$75)+IF($D$78=$H$76,$E$75)+IF($D$78&lt;$H$76,($D$78/$H$76)*$E$75)</f>
        <v>0</v>
      </c>
    </row>
    <row r="77" spans="1:12" ht="27.6" x14ac:dyDescent="0.3">
      <c r="A77" s="224" t="s">
        <v>129</v>
      </c>
      <c r="B77" s="210" t="s">
        <v>130</v>
      </c>
      <c r="C77" s="225"/>
      <c r="D77" s="330">
        <f>'PSH-RRH Application'!H74</f>
        <v>0</v>
      </c>
      <c r="E77" s="97" t="str">
        <f>IF(D77="","Please Enter Percentage","")</f>
        <v/>
      </c>
      <c r="F77" s="186"/>
      <c r="G77" s="291" t="s">
        <v>154</v>
      </c>
      <c r="H77" s="303">
        <v>0.53</v>
      </c>
      <c r="I77" s="302">
        <f>IF($D$78&gt;$H$77,$E$75)+IF($D$78=$H$77,$E$75)+IF($D$78&lt;$H$77,($D$78/$H$77)*$E$75)</f>
        <v>0</v>
      </c>
    </row>
    <row r="78" spans="1:12" hidden="1" x14ac:dyDescent="0.3">
      <c r="A78" s="226"/>
      <c r="B78" s="227"/>
      <c r="C78" s="228">
        <f>D78/H76</f>
        <v>0</v>
      </c>
      <c r="D78" s="215">
        <f>SUM(D76:D77)</f>
        <v>0</v>
      </c>
      <c r="E78" s="229"/>
      <c r="F78" s="230"/>
      <c r="G78" s="291"/>
      <c r="H78" s="303"/>
      <c r="I78" s="304"/>
      <c r="J78" s="96"/>
      <c r="K78" s="96"/>
      <c r="L78" s="305"/>
    </row>
    <row r="79" spans="1:12" ht="7.2" customHeight="1" x14ac:dyDescent="0.3">
      <c r="A79" s="94"/>
      <c r="C79" s="232"/>
      <c r="D79" s="214"/>
      <c r="E79" s="233"/>
      <c r="F79" s="164"/>
      <c r="G79" s="291"/>
      <c r="H79" s="303"/>
      <c r="I79" s="304"/>
    </row>
    <row r="80" spans="1:12" x14ac:dyDescent="0.3">
      <c r="A80" s="234" t="s">
        <v>131</v>
      </c>
      <c r="B80" s="208" t="s">
        <v>132</v>
      </c>
      <c r="C80" s="198"/>
      <c r="D80" s="199"/>
      <c r="E80" s="180">
        <v>10</v>
      </c>
      <c r="F80" s="181">
        <f>IF(D83&gt;H81,E80)+IF(D83=H81,E80)+IF(D83&lt;H81,(D83/H81)*E80)</f>
        <v>0</v>
      </c>
      <c r="G80" s="297"/>
      <c r="H80" s="303"/>
      <c r="I80" s="306"/>
    </row>
    <row r="81" spans="1:12" ht="27.6" x14ac:dyDescent="0.3">
      <c r="A81" s="94" t="s">
        <v>133</v>
      </c>
      <c r="B81" s="210" t="s">
        <v>134</v>
      </c>
      <c r="C81" s="235"/>
      <c r="D81" s="330">
        <f>'PSH-RRH Application'!D75</f>
        <v>0</v>
      </c>
      <c r="E81" s="97" t="str">
        <f>IF(D81="","Please Enter Percentage","")</f>
        <v/>
      </c>
      <c r="F81" s="186"/>
      <c r="G81" s="291" t="s">
        <v>155</v>
      </c>
      <c r="H81" s="303">
        <v>0.54</v>
      </c>
      <c r="I81" s="304"/>
    </row>
    <row r="82" spans="1:12" ht="28.2" thickBot="1" x14ac:dyDescent="0.35">
      <c r="A82" s="102" t="s">
        <v>135</v>
      </c>
      <c r="B82" s="200" t="s">
        <v>136</v>
      </c>
      <c r="C82" s="236"/>
      <c r="D82" s="331">
        <f>'PSH-RRH Application'!H75</f>
        <v>0</v>
      </c>
      <c r="E82" s="105" t="str">
        <f>IF(D82="","Please Enter Percentage","")</f>
        <v/>
      </c>
      <c r="F82" s="237"/>
      <c r="G82" s="291"/>
      <c r="I82" s="304"/>
    </row>
    <row r="83" spans="1:12" hidden="1" x14ac:dyDescent="0.3">
      <c r="A83" s="128"/>
      <c r="B83" s="129"/>
      <c r="C83" s="238">
        <f>D83/H81</f>
        <v>0</v>
      </c>
      <c r="D83" s="131">
        <f>SUM(D81:D82)</f>
        <v>0</v>
      </c>
      <c r="E83" s="239"/>
      <c r="F83" s="173"/>
      <c r="G83" s="298"/>
      <c r="I83" s="304"/>
      <c r="J83" s="96"/>
    </row>
    <row r="84" spans="1:12" ht="9" customHeight="1" thickBot="1" x14ac:dyDescent="0.35">
      <c r="A84" s="174"/>
      <c r="B84" s="175"/>
      <c r="C84" s="240"/>
      <c r="D84" s="241"/>
      <c r="E84" s="242"/>
      <c r="F84" s="243"/>
      <c r="G84" s="291"/>
      <c r="I84" s="304"/>
    </row>
    <row r="85" spans="1:12" ht="15" thickBot="1" x14ac:dyDescent="0.35">
      <c r="A85" s="534" t="s">
        <v>137</v>
      </c>
      <c r="B85" s="535"/>
      <c r="C85" s="244"/>
      <c r="D85" s="245"/>
      <c r="E85" s="246">
        <f>E23+E29+E35+E45+E52+E55+E73</f>
        <v>100</v>
      </c>
      <c r="F85" s="246" t="e">
        <f>F23+F29+F35+F45+F52+F55+F73</f>
        <v>#DIV/0!</v>
      </c>
      <c r="G85" s="297"/>
      <c r="H85" s="288"/>
      <c r="I85" s="306"/>
      <c r="J85" s="77"/>
      <c r="K85" s="77"/>
      <c r="L85" s="289"/>
    </row>
    <row r="86" spans="1:12" hidden="1" x14ac:dyDescent="0.3">
      <c r="A86" s="247"/>
      <c r="B86" s="248"/>
      <c r="C86" s="249"/>
      <c r="D86" s="250"/>
      <c r="E86" s="251"/>
      <c r="F86" s="252"/>
      <c r="G86" s="291"/>
      <c r="I86" s="304"/>
    </row>
    <row r="87" spans="1:12" hidden="1" x14ac:dyDescent="0.3">
      <c r="A87" s="253" t="s">
        <v>138</v>
      </c>
      <c r="C87" s="232"/>
      <c r="D87" s="254"/>
      <c r="E87" s="185">
        <v>0</v>
      </c>
      <c r="F87" s="255"/>
      <c r="G87" s="298"/>
      <c r="H87" s="279" t="s">
        <v>156</v>
      </c>
      <c r="I87" s="304"/>
    </row>
    <row r="88" spans="1:12" ht="3.6" customHeight="1" thickBot="1" x14ac:dyDescent="0.35">
      <c r="A88" s="256"/>
      <c r="B88" s="257"/>
      <c r="C88" s="258"/>
      <c r="D88" s="188"/>
      <c r="E88" s="188"/>
      <c r="F88" s="259"/>
    </row>
    <row r="89" spans="1:12" ht="17.399999999999999" customHeight="1" x14ac:dyDescent="0.3">
      <c r="A89" s="510" t="s">
        <v>211</v>
      </c>
      <c r="B89" s="511"/>
      <c r="C89" s="260"/>
      <c r="D89" s="123"/>
      <c r="E89" s="404" t="s">
        <v>201</v>
      </c>
      <c r="F89" s="139" t="e">
        <f>SUM(H91:H96)</f>
        <v>#DIV/0!</v>
      </c>
      <c r="G89" s="278"/>
      <c r="I89" s="304"/>
    </row>
    <row r="90" spans="1:12" hidden="1" x14ac:dyDescent="0.3">
      <c r="A90" s="261" t="s">
        <v>139</v>
      </c>
      <c r="B90" s="262" t="s">
        <v>140</v>
      </c>
      <c r="C90" s="263"/>
      <c r="D90" s="254"/>
      <c r="E90" s="185"/>
      <c r="F90" s="164"/>
      <c r="G90" s="278"/>
      <c r="H90" s="279" t="s">
        <v>157</v>
      </c>
    </row>
    <row r="91" spans="1:12" x14ac:dyDescent="0.3">
      <c r="A91" s="125" t="s">
        <v>1</v>
      </c>
      <c r="B91" s="126" t="s">
        <v>141</v>
      </c>
      <c r="C91" s="232" t="e">
        <f>D91/$D$12</f>
        <v>#DIV/0!</v>
      </c>
      <c r="D91" s="323">
        <f>D14</f>
        <v>0</v>
      </c>
      <c r="E91" s="264">
        <v>5</v>
      </c>
      <c r="F91" s="265" t="e">
        <f>IF(H91&gt;5,E91)+IF(H91&lt;=5,H91)</f>
        <v>#DIV/0!</v>
      </c>
      <c r="G91" s="291"/>
      <c r="H91" s="307" t="e">
        <f>C91*E91</f>
        <v>#DIV/0!</v>
      </c>
      <c r="I91" s="299"/>
    </row>
    <row r="92" spans="1:12" ht="20.399999999999999" x14ac:dyDescent="0.3">
      <c r="A92" s="125" t="s">
        <v>142</v>
      </c>
      <c r="B92" s="266" t="s">
        <v>143</v>
      </c>
      <c r="C92" s="232" t="e">
        <f t="shared" ref="C92" si="4">D92/$D$12</f>
        <v>#DIV/0!</v>
      </c>
      <c r="D92" s="323">
        <f>'PSH-RRH Application'!D80</f>
        <v>0</v>
      </c>
      <c r="E92" s="207">
        <v>5</v>
      </c>
      <c r="F92" s="265" t="e">
        <f t="shared" ref="F92:F96" si="5">IF(H92&gt;5,E92)+IF(H92&lt;=5,H92)</f>
        <v>#DIV/0!</v>
      </c>
      <c r="G92" s="291"/>
      <c r="H92" s="307" t="e">
        <f t="shared" ref="H92:H96" si="6">C92*E92</f>
        <v>#DIV/0!</v>
      </c>
      <c r="I92" s="299"/>
    </row>
    <row r="93" spans="1:12" ht="15" thickBot="1" x14ac:dyDescent="0.35">
      <c r="A93" s="125" t="s">
        <v>144</v>
      </c>
      <c r="B93" s="126" t="s">
        <v>141</v>
      </c>
      <c r="C93" s="201" t="e">
        <f>D93/$D$12</f>
        <v>#DIV/0!</v>
      </c>
      <c r="D93" s="323">
        <f>D16</f>
        <v>0</v>
      </c>
      <c r="E93" s="207">
        <v>5</v>
      </c>
      <c r="F93" s="265" t="e">
        <f t="shared" si="5"/>
        <v>#DIV/0!</v>
      </c>
      <c r="G93" s="291"/>
      <c r="H93" s="307" t="e">
        <f t="shared" si="6"/>
        <v>#DIV/0!</v>
      </c>
      <c r="I93" s="299"/>
    </row>
    <row r="94" spans="1:12" ht="15" thickBot="1" x14ac:dyDescent="0.35">
      <c r="A94" s="267" t="s">
        <v>145</v>
      </c>
      <c r="B94" s="266" t="s">
        <v>146</v>
      </c>
      <c r="C94" s="201" t="e">
        <f t="shared" ref="C94:C95" si="7">D94/$D$12</f>
        <v>#DIV/0!</v>
      </c>
      <c r="D94" s="323">
        <f>'PSH-RRH Application'!H79</f>
        <v>0</v>
      </c>
      <c r="E94" s="207">
        <v>5</v>
      </c>
      <c r="F94" s="265" t="e">
        <f t="shared" si="5"/>
        <v>#DIV/0!</v>
      </c>
      <c r="G94" s="291"/>
      <c r="H94" s="307" t="e">
        <f t="shared" si="6"/>
        <v>#DIV/0!</v>
      </c>
      <c r="I94" s="299"/>
    </row>
    <row r="95" spans="1:12" ht="15" thickBot="1" x14ac:dyDescent="0.35">
      <c r="A95" s="125" t="s">
        <v>147</v>
      </c>
      <c r="B95" s="126" t="s">
        <v>148</v>
      </c>
      <c r="C95" s="201" t="e">
        <f t="shared" si="7"/>
        <v>#DIV/0!</v>
      </c>
      <c r="D95" s="323">
        <f>'PSH-RRH Application'!H80</f>
        <v>0</v>
      </c>
      <c r="E95" s="264">
        <v>5</v>
      </c>
      <c r="F95" s="265" t="e">
        <f t="shared" si="5"/>
        <v>#DIV/0!</v>
      </c>
      <c r="G95" s="291"/>
      <c r="H95" s="307" t="e">
        <f t="shared" si="6"/>
        <v>#DIV/0!</v>
      </c>
      <c r="I95" s="299"/>
    </row>
    <row r="96" spans="1:12" ht="15" thickBot="1" x14ac:dyDescent="0.35">
      <c r="A96" s="268" t="s">
        <v>149</v>
      </c>
      <c r="B96" s="269" t="s">
        <v>150</v>
      </c>
      <c r="C96" s="201" t="e">
        <f>D96/$D$12</f>
        <v>#DIV/0!</v>
      </c>
      <c r="D96" s="369">
        <f>'PSH-RRH Application'!H81</f>
        <v>0</v>
      </c>
      <c r="E96" s="270">
        <v>5</v>
      </c>
      <c r="F96" s="265" t="e">
        <f t="shared" si="5"/>
        <v>#DIV/0!</v>
      </c>
      <c r="G96" s="291"/>
      <c r="H96" s="307" t="e">
        <f t="shared" si="6"/>
        <v>#DIV/0!</v>
      </c>
      <c r="I96" s="299"/>
    </row>
    <row r="97" spans="1:111" ht="9.6" customHeight="1" x14ac:dyDescent="0.3">
      <c r="A97" s="218"/>
      <c r="B97" s="219"/>
      <c r="C97" s="271"/>
      <c r="D97" s="221"/>
      <c r="E97" s="193"/>
      <c r="F97" s="272"/>
      <c r="G97" s="298"/>
      <c r="I97" s="299">
        <f t="shared" ref="I97:I98" si="8">E97*(F97)</f>
        <v>0</v>
      </c>
    </row>
    <row r="98" spans="1:111" hidden="1" x14ac:dyDescent="0.3">
      <c r="A98" s="273"/>
      <c r="B98" s="227"/>
      <c r="C98" s="100"/>
      <c r="D98" s="215"/>
      <c r="E98" s="274" t="e">
        <f>E85+E89</f>
        <v>#VALUE!</v>
      </c>
      <c r="F98" s="274" t="e">
        <f>F85+F89</f>
        <v>#DIV/0!</v>
      </c>
      <c r="G98" s="308"/>
      <c r="H98" s="279" t="s">
        <v>158</v>
      </c>
      <c r="I98" s="299" t="e">
        <f t="shared" si="8"/>
        <v>#VALUE!</v>
      </c>
    </row>
    <row r="99" spans="1:111" ht="7.8" customHeight="1" x14ac:dyDescent="0.3">
      <c r="A99" s="387"/>
      <c r="B99" s="388"/>
      <c r="C99" s="389"/>
      <c r="D99" s="390"/>
      <c r="E99" s="391"/>
      <c r="F99" s="391"/>
      <c r="G99" s="308"/>
      <c r="H99" s="309"/>
    </row>
    <row r="100" spans="1:111" x14ac:dyDescent="0.3">
      <c r="A100" s="398" t="str">
        <f>IF($E$5="PSH","TOTAL SCORE PSH","TOTAL SCORE RRH")</f>
        <v>TOTAL SCORE PSH</v>
      </c>
      <c r="B100" s="399" t="str">
        <f>IFERROR($F$100,"ERRORS in APPLICATION")</f>
        <v>ERRORS in APPLICATION</v>
      </c>
      <c r="C100" s="400"/>
      <c r="D100" s="401"/>
      <c r="E100" s="402"/>
      <c r="F100" s="403" t="e">
        <f>$F$85+$F$89</f>
        <v>#DIV/0!</v>
      </c>
      <c r="G100" s="297">
        <f>IFERROR($F$101,"Errors in RRH Application")</f>
        <v>0</v>
      </c>
      <c r="H100" s="310" t="s">
        <v>159</v>
      </c>
    </row>
    <row r="101" spans="1:111" ht="15" hidden="1" thickBot="1" x14ac:dyDescent="0.35">
      <c r="A101" s="392" t="s">
        <v>151</v>
      </c>
      <c r="B101" s="393" t="str">
        <f>IF($E$5="RRH",$G$101,"RRH Not Applicable.")</f>
        <v>RRH Not Applicable.</v>
      </c>
      <c r="C101" s="394"/>
      <c r="D101" s="395"/>
      <c r="E101" s="396"/>
      <c r="F101" s="397">
        <f>IF($E$5="RRH",$F$85+$F$89,0)</f>
        <v>0</v>
      </c>
      <c r="G101" s="297">
        <f>IFERROR($F$101,"Errors in RRH Application")</f>
        <v>0</v>
      </c>
      <c r="H101" s="310" t="s">
        <v>159</v>
      </c>
    </row>
    <row r="102" spans="1:111" x14ac:dyDescent="0.3">
      <c r="A102" s="311"/>
      <c r="B102" s="312"/>
      <c r="C102" s="275"/>
      <c r="D102" s="313"/>
      <c r="E102" s="314"/>
      <c r="F102" s="315"/>
      <c r="G102" s="316"/>
      <c r="H102" s="317" t="str">
        <f>IFERROR($F$100,"ERRORS in APPLICATION")</f>
        <v>ERRORS in APPLICATION</v>
      </c>
      <c r="I102" s="316"/>
      <c r="J102" s="316"/>
      <c r="K102" s="316"/>
      <c r="L102" s="277"/>
    </row>
    <row r="103" spans="1:111" s="275" customFormat="1" ht="16.2" customHeight="1" x14ac:dyDescent="0.3">
      <c r="A103" s="531" t="s">
        <v>190</v>
      </c>
      <c r="B103" s="532"/>
      <c r="C103" s="532"/>
      <c r="D103" s="532"/>
      <c r="E103" s="532"/>
      <c r="F103" s="533"/>
      <c r="G103" s="277"/>
      <c r="H103" s="309"/>
      <c r="I103" s="277"/>
      <c r="J103" s="277"/>
      <c r="K103" s="277"/>
      <c r="L103" s="277"/>
      <c r="M103" s="370"/>
      <c r="N103" s="277"/>
      <c r="O103" s="277"/>
      <c r="P103" s="277"/>
      <c r="Q103" s="277"/>
      <c r="R103" s="277"/>
      <c r="S103" s="277"/>
      <c r="T103" s="277"/>
      <c r="U103" s="277"/>
      <c r="V103" s="277"/>
      <c r="W103" s="277"/>
      <c r="X103" s="277"/>
      <c r="Y103" s="277"/>
      <c r="Z103" s="277"/>
      <c r="AA103" s="277"/>
      <c r="AB103" s="277"/>
      <c r="AC103" s="277"/>
      <c r="AD103" s="277"/>
      <c r="AE103" s="277"/>
      <c r="AF103" s="277"/>
      <c r="AG103" s="277"/>
      <c r="AH103" s="277"/>
      <c r="AI103" s="277"/>
      <c r="AJ103" s="277"/>
      <c r="AK103" s="277"/>
      <c r="AL103" s="277"/>
      <c r="AM103" s="277"/>
      <c r="AN103" s="277"/>
      <c r="AO103" s="277"/>
      <c r="AP103" s="277"/>
      <c r="AQ103" s="277"/>
      <c r="AR103" s="277"/>
      <c r="AS103" s="277"/>
      <c r="AT103" s="277"/>
      <c r="AU103" s="277"/>
      <c r="AV103" s="277"/>
      <c r="AW103" s="277"/>
      <c r="AX103" s="277"/>
      <c r="AY103" s="277"/>
      <c r="AZ103" s="277"/>
      <c r="BA103" s="277"/>
      <c r="BB103" s="277"/>
      <c r="BC103" s="277"/>
      <c r="BD103" s="277"/>
      <c r="BE103" s="277"/>
      <c r="BF103" s="277"/>
      <c r="BG103" s="277"/>
      <c r="BH103" s="277"/>
      <c r="BI103" s="277"/>
      <c r="BJ103" s="277"/>
      <c r="BK103" s="277"/>
      <c r="BL103" s="277"/>
      <c r="BM103" s="277"/>
      <c r="BN103" s="277"/>
      <c r="BO103" s="277"/>
      <c r="BP103" s="277"/>
      <c r="BQ103" s="277"/>
      <c r="BR103" s="277"/>
      <c r="BS103" s="277"/>
      <c r="BT103" s="277"/>
      <c r="BU103" s="277"/>
      <c r="BV103" s="277"/>
      <c r="BW103" s="277"/>
      <c r="BX103" s="277"/>
      <c r="BY103" s="277"/>
      <c r="BZ103" s="277"/>
      <c r="CA103" s="277"/>
      <c r="CB103" s="277"/>
      <c r="CC103" s="277"/>
      <c r="CD103" s="277"/>
      <c r="CE103" s="277"/>
      <c r="CF103" s="277"/>
      <c r="CG103" s="277"/>
      <c r="CH103" s="277"/>
      <c r="CI103" s="277"/>
      <c r="CJ103" s="277"/>
      <c r="CK103" s="277"/>
      <c r="CL103" s="277"/>
      <c r="CM103" s="277"/>
      <c r="CN103" s="277"/>
      <c r="CO103" s="277"/>
      <c r="CP103" s="277"/>
      <c r="CQ103" s="277"/>
      <c r="CR103" s="277"/>
      <c r="CS103" s="277"/>
      <c r="CT103" s="277"/>
      <c r="CU103" s="277"/>
      <c r="CV103" s="277"/>
      <c r="CW103" s="277"/>
      <c r="CX103" s="277"/>
      <c r="CY103" s="277"/>
      <c r="CZ103" s="277"/>
      <c r="DA103" s="277"/>
      <c r="DB103" s="277"/>
      <c r="DC103" s="277"/>
      <c r="DD103" s="277"/>
      <c r="DE103" s="277"/>
      <c r="DF103" s="277"/>
      <c r="DG103" s="277"/>
    </row>
    <row r="104" spans="1:111" s="275" customFormat="1" ht="13.2" customHeight="1" x14ac:dyDescent="0.3">
      <c r="A104" s="384" t="s">
        <v>191</v>
      </c>
      <c r="B104" s="530" t="str">
        <f>IF(OR($D$12=0,$D$13=0,$D$14=0,$D$15=0,$D$16=0,$D$17=0,$D$18=0),"Potential Errors.  Confirm PGM data with zeros.","Okay")</f>
        <v>Potential Errors.  Confirm PGM data with zeros.</v>
      </c>
      <c r="C104" s="530"/>
      <c r="D104" s="530"/>
      <c r="E104" s="373"/>
      <c r="F104" s="374"/>
      <c r="G104" s="277"/>
      <c r="H104" s="309" t="str">
        <f>IF($E$5="PSH","TOTAL SCORE PSH","TOTAL SCORE RRH")</f>
        <v>TOTAL SCORE PSH</v>
      </c>
      <c r="I104" s="277"/>
      <c r="J104" s="277"/>
      <c r="K104" s="277"/>
      <c r="L104" s="277"/>
      <c r="M104" s="370"/>
      <c r="N104" s="277"/>
      <c r="O104" s="277"/>
      <c r="P104" s="277"/>
      <c r="Q104" s="277"/>
      <c r="R104" s="277"/>
      <c r="S104" s="277"/>
      <c r="T104" s="277"/>
      <c r="U104" s="277"/>
      <c r="V104" s="277"/>
      <c r="W104" s="277"/>
      <c r="X104" s="277"/>
      <c r="Y104" s="277"/>
      <c r="Z104" s="277"/>
      <c r="AA104" s="277"/>
      <c r="AB104" s="277"/>
      <c r="AC104" s="277"/>
      <c r="AD104" s="277"/>
      <c r="AE104" s="277"/>
      <c r="AF104" s="277"/>
      <c r="AG104" s="277"/>
      <c r="AH104" s="277"/>
      <c r="AI104" s="277"/>
      <c r="AJ104" s="277"/>
      <c r="AK104" s="277"/>
      <c r="AL104" s="277"/>
      <c r="AM104" s="277"/>
      <c r="AN104" s="277"/>
      <c r="AO104" s="277"/>
      <c r="AP104" s="277"/>
      <c r="AQ104" s="277"/>
      <c r="AR104" s="277"/>
      <c r="AS104" s="277"/>
      <c r="AT104" s="277"/>
      <c r="AU104" s="277"/>
      <c r="AV104" s="277"/>
      <c r="AW104" s="277"/>
      <c r="AX104" s="277"/>
      <c r="AY104" s="277"/>
      <c r="AZ104" s="277"/>
      <c r="BA104" s="277"/>
      <c r="BB104" s="277"/>
      <c r="BC104" s="277"/>
      <c r="BD104" s="277"/>
      <c r="BE104" s="277"/>
      <c r="BF104" s="277"/>
      <c r="BG104" s="277"/>
      <c r="BH104" s="277"/>
      <c r="BI104" s="277"/>
      <c r="BJ104" s="277"/>
      <c r="BK104" s="277"/>
      <c r="BL104" s="277"/>
      <c r="BM104" s="277"/>
      <c r="BN104" s="277"/>
      <c r="BO104" s="277"/>
      <c r="BP104" s="277"/>
      <c r="BQ104" s="277"/>
      <c r="BR104" s="277"/>
      <c r="BS104" s="277"/>
      <c r="BT104" s="277"/>
      <c r="BU104" s="277"/>
      <c r="BV104" s="277"/>
      <c r="BW104" s="277"/>
      <c r="BX104" s="277"/>
      <c r="BY104" s="277"/>
      <c r="BZ104" s="277"/>
      <c r="CA104" s="277"/>
      <c r="CB104" s="277"/>
      <c r="CC104" s="277"/>
      <c r="CD104" s="277"/>
      <c r="CE104" s="277"/>
      <c r="CF104" s="277"/>
      <c r="CG104" s="277"/>
      <c r="CH104" s="277"/>
      <c r="CI104" s="277"/>
      <c r="CJ104" s="277"/>
      <c r="CK104" s="277"/>
      <c r="CL104" s="277"/>
      <c r="CM104" s="277"/>
      <c r="CN104" s="277"/>
      <c r="CO104" s="277"/>
      <c r="CP104" s="277"/>
      <c r="CQ104" s="277"/>
      <c r="CR104" s="277"/>
      <c r="CS104" s="277"/>
      <c r="CT104" s="277"/>
      <c r="CU104" s="277"/>
      <c r="CV104" s="277"/>
      <c r="CW104" s="277"/>
      <c r="CX104" s="277"/>
      <c r="CY104" s="277"/>
      <c r="CZ104" s="277"/>
      <c r="DA104" s="277"/>
      <c r="DB104" s="277"/>
      <c r="DC104" s="277"/>
      <c r="DD104" s="277"/>
      <c r="DE104" s="277"/>
      <c r="DF104" s="277"/>
      <c r="DG104" s="277"/>
    </row>
    <row r="105" spans="1:111" s="275" customFormat="1" ht="13.2" customHeight="1" x14ac:dyDescent="0.3">
      <c r="A105" s="384" t="s">
        <v>192</v>
      </c>
      <c r="B105" s="530" t="str">
        <f>IF(OR($D$24=0,$D$25=0,$D$26=0),"Potential Errors.  Confirm DQ data with zeros.","Okay")</f>
        <v>Potential Errors.  Confirm DQ data with zeros.</v>
      </c>
      <c r="C105" s="530"/>
      <c r="D105" s="530"/>
      <c r="E105" s="373"/>
      <c r="F105" s="374"/>
      <c r="G105" s="277"/>
      <c r="H105" s="309" t="s">
        <v>200</v>
      </c>
      <c r="I105" s="277"/>
      <c r="J105" s="277"/>
      <c r="K105" s="277"/>
      <c r="L105" s="277"/>
      <c r="M105" s="370"/>
      <c r="N105" s="277"/>
      <c r="O105" s="277"/>
      <c r="P105" s="277"/>
      <c r="Q105" s="277"/>
      <c r="R105" s="277"/>
      <c r="S105" s="277"/>
      <c r="T105" s="277"/>
      <c r="U105" s="277"/>
      <c r="V105" s="277"/>
      <c r="W105" s="277"/>
      <c r="X105" s="277"/>
      <c r="Y105" s="277"/>
      <c r="Z105" s="277"/>
      <c r="AA105" s="277"/>
      <c r="AB105" s="277"/>
      <c r="AC105" s="277"/>
      <c r="AD105" s="277"/>
      <c r="AE105" s="277"/>
      <c r="AF105" s="277"/>
      <c r="AG105" s="277"/>
      <c r="AH105" s="277"/>
      <c r="AI105" s="277"/>
      <c r="AJ105" s="277"/>
      <c r="AK105" s="277"/>
      <c r="AL105" s="277"/>
      <c r="AM105" s="277"/>
      <c r="AN105" s="277"/>
      <c r="AO105" s="277"/>
      <c r="AP105" s="277"/>
      <c r="AQ105" s="277"/>
      <c r="AR105" s="277"/>
      <c r="AS105" s="277"/>
      <c r="AT105" s="277"/>
      <c r="AU105" s="277"/>
      <c r="AV105" s="277"/>
      <c r="AW105" s="277"/>
      <c r="AX105" s="277"/>
      <c r="AY105" s="277"/>
      <c r="AZ105" s="277"/>
      <c r="BA105" s="277"/>
      <c r="BB105" s="277"/>
      <c r="BC105" s="277"/>
      <c r="BD105" s="277"/>
      <c r="BE105" s="277"/>
      <c r="BF105" s="277"/>
      <c r="BG105" s="277"/>
      <c r="BH105" s="277"/>
      <c r="BI105" s="277"/>
      <c r="BJ105" s="277"/>
      <c r="BK105" s="277"/>
      <c r="BL105" s="277"/>
      <c r="BM105" s="277"/>
      <c r="BN105" s="277"/>
      <c r="BO105" s="277"/>
      <c r="BP105" s="277"/>
      <c r="BQ105" s="277"/>
      <c r="BR105" s="277"/>
      <c r="BS105" s="277"/>
      <c r="BT105" s="277"/>
      <c r="BU105" s="277"/>
      <c r="BV105" s="277"/>
      <c r="BW105" s="277"/>
      <c r="BX105" s="277"/>
      <c r="BY105" s="277"/>
      <c r="BZ105" s="277"/>
      <c r="CA105" s="277"/>
      <c r="CB105" s="277"/>
      <c r="CC105" s="277"/>
      <c r="CD105" s="277"/>
      <c r="CE105" s="277"/>
      <c r="CF105" s="277"/>
      <c r="CG105" s="277"/>
      <c r="CH105" s="277"/>
      <c r="CI105" s="277"/>
      <c r="CJ105" s="277"/>
      <c r="CK105" s="277"/>
      <c r="CL105" s="277"/>
      <c r="CM105" s="277"/>
      <c r="CN105" s="277"/>
      <c r="CO105" s="277"/>
      <c r="CP105" s="277"/>
      <c r="CQ105" s="277"/>
      <c r="CR105" s="277"/>
      <c r="CS105" s="277"/>
      <c r="CT105" s="277"/>
      <c r="CU105" s="277"/>
      <c r="CV105" s="277"/>
      <c r="CW105" s="277"/>
      <c r="CX105" s="277"/>
      <c r="CY105" s="277"/>
      <c r="CZ105" s="277"/>
      <c r="DA105" s="277"/>
      <c r="DB105" s="277"/>
      <c r="DC105" s="277"/>
      <c r="DD105" s="277"/>
      <c r="DE105" s="277"/>
      <c r="DF105" s="277"/>
      <c r="DG105" s="277"/>
    </row>
    <row r="106" spans="1:111" s="275" customFormat="1" ht="13.2" customHeight="1" x14ac:dyDescent="0.3">
      <c r="A106" s="384" t="s">
        <v>193</v>
      </c>
      <c r="B106" s="375" t="s">
        <v>194</v>
      </c>
      <c r="C106" s="376"/>
      <c r="D106" s="377"/>
      <c r="E106" s="373"/>
      <c r="F106" s="374"/>
      <c r="G106" s="277"/>
      <c r="H106" s="309"/>
      <c r="I106" s="277"/>
      <c r="J106" s="277"/>
      <c r="K106" s="277"/>
      <c r="L106" s="277"/>
      <c r="M106" s="370"/>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77"/>
      <c r="AN106" s="277"/>
      <c r="AO106" s="277"/>
      <c r="AP106" s="277"/>
      <c r="AQ106" s="277"/>
      <c r="AR106" s="277"/>
      <c r="AS106" s="277"/>
      <c r="AT106" s="277"/>
      <c r="AU106" s="277"/>
      <c r="AV106" s="277"/>
      <c r="AW106" s="277"/>
      <c r="AX106" s="277"/>
      <c r="AY106" s="277"/>
      <c r="AZ106" s="277"/>
      <c r="BA106" s="277"/>
      <c r="BB106" s="277"/>
      <c r="BC106" s="277"/>
      <c r="BD106" s="277"/>
      <c r="BE106" s="277"/>
      <c r="BF106" s="277"/>
      <c r="BG106" s="277"/>
      <c r="BH106" s="277"/>
      <c r="BI106" s="277"/>
      <c r="BJ106" s="277"/>
      <c r="BK106" s="277"/>
      <c r="BL106" s="277"/>
      <c r="BM106" s="277"/>
      <c r="BN106" s="277"/>
      <c r="BO106" s="277"/>
      <c r="BP106" s="277"/>
      <c r="BQ106" s="277"/>
      <c r="BR106" s="277"/>
      <c r="BS106" s="277"/>
      <c r="BT106" s="277"/>
      <c r="BU106" s="277"/>
      <c r="BV106" s="277"/>
      <c r="BW106" s="277"/>
      <c r="BX106" s="277"/>
      <c r="BY106" s="277"/>
      <c r="BZ106" s="277"/>
      <c r="CA106" s="277"/>
      <c r="CB106" s="277"/>
      <c r="CC106" s="277"/>
      <c r="CD106" s="277"/>
      <c r="CE106" s="277"/>
      <c r="CF106" s="277"/>
      <c r="CG106" s="277"/>
      <c r="CH106" s="277"/>
      <c r="CI106" s="277"/>
      <c r="CJ106" s="277"/>
      <c r="CK106" s="277"/>
      <c r="CL106" s="277"/>
      <c r="CM106" s="277"/>
      <c r="CN106" s="277"/>
      <c r="CO106" s="277"/>
      <c r="CP106" s="277"/>
      <c r="CQ106" s="277"/>
      <c r="CR106" s="277"/>
      <c r="CS106" s="277"/>
      <c r="CT106" s="277"/>
      <c r="CU106" s="277"/>
      <c r="CV106" s="277"/>
      <c r="CW106" s="277"/>
      <c r="CX106" s="277"/>
      <c r="CY106" s="277"/>
      <c r="CZ106" s="277"/>
      <c r="DA106" s="277"/>
      <c r="DB106" s="277"/>
      <c r="DC106" s="277"/>
      <c r="DD106" s="277"/>
      <c r="DE106" s="277"/>
      <c r="DF106" s="277"/>
      <c r="DG106" s="277"/>
    </row>
    <row r="107" spans="1:111" s="275" customFormat="1" ht="13.2" customHeight="1" x14ac:dyDescent="0.3">
      <c r="A107" s="384" t="s">
        <v>195</v>
      </c>
      <c r="B107" s="375" t="str">
        <f>IF(OR($D$36=0,$D$37=0,$D$38=0,$D$39=0),"ERRORS","Okay")</f>
        <v>ERRORS</v>
      </c>
      <c r="C107" s="376"/>
      <c r="D107" s="377"/>
      <c r="E107" s="373"/>
      <c r="F107" s="374"/>
      <c r="G107" s="277"/>
      <c r="H107" s="372" t="str">
        <f>IF($E$5="PSH",$H$108,$I$108)</f>
        <v>Potential Errors.  Confirm data with zeros.</v>
      </c>
      <c r="I107" s="277"/>
      <c r="J107" s="277"/>
      <c r="K107" s="277"/>
      <c r="L107" s="277"/>
      <c r="M107" s="370"/>
      <c r="N107" s="277"/>
      <c r="O107" s="277"/>
      <c r="P107" s="277"/>
      <c r="Q107" s="277"/>
      <c r="R107" s="277"/>
      <c r="S107" s="277"/>
      <c r="T107" s="277"/>
      <c r="U107" s="277"/>
      <c r="V107" s="277"/>
      <c r="W107" s="277"/>
      <c r="X107" s="277"/>
      <c r="Y107" s="277"/>
      <c r="Z107" s="277"/>
      <c r="AA107" s="277"/>
      <c r="AB107" s="277"/>
      <c r="AC107" s="277"/>
      <c r="AD107" s="277"/>
      <c r="AE107" s="277"/>
      <c r="AF107" s="277"/>
      <c r="AG107" s="277"/>
      <c r="AH107" s="277"/>
      <c r="AI107" s="277"/>
      <c r="AJ107" s="277"/>
      <c r="AK107" s="277"/>
      <c r="AL107" s="277"/>
      <c r="AM107" s="277"/>
      <c r="AN107" s="277"/>
      <c r="AO107" s="277"/>
      <c r="AP107" s="277"/>
      <c r="AQ107" s="277"/>
      <c r="AR107" s="277"/>
      <c r="AS107" s="277"/>
      <c r="AT107" s="277"/>
      <c r="AU107" s="277"/>
      <c r="AV107" s="277"/>
      <c r="AW107" s="277"/>
      <c r="AX107" s="277"/>
      <c r="AY107" s="277"/>
      <c r="AZ107" s="277"/>
      <c r="BA107" s="277"/>
      <c r="BB107" s="277"/>
      <c r="BC107" s="277"/>
      <c r="BD107" s="277"/>
      <c r="BE107" s="277"/>
      <c r="BF107" s="277"/>
      <c r="BG107" s="277"/>
      <c r="BH107" s="277"/>
      <c r="BI107" s="277"/>
      <c r="BJ107" s="277"/>
      <c r="BK107" s="277"/>
      <c r="BL107" s="277"/>
      <c r="BM107" s="277"/>
      <c r="BN107" s="277"/>
      <c r="BO107" s="277"/>
      <c r="BP107" s="277"/>
      <c r="BQ107" s="277"/>
      <c r="BR107" s="277"/>
      <c r="BS107" s="277"/>
      <c r="BT107" s="277"/>
      <c r="BU107" s="277"/>
      <c r="BV107" s="277"/>
      <c r="BW107" s="277"/>
      <c r="BX107" s="277"/>
      <c r="BY107" s="277"/>
      <c r="BZ107" s="277"/>
      <c r="CA107" s="277"/>
      <c r="CB107" s="277"/>
      <c r="CC107" s="277"/>
      <c r="CD107" s="277"/>
      <c r="CE107" s="277"/>
      <c r="CF107" s="277"/>
      <c r="CG107" s="277"/>
      <c r="CH107" s="277"/>
      <c r="CI107" s="277"/>
      <c r="CJ107" s="277"/>
      <c r="CK107" s="277"/>
      <c r="CL107" s="277"/>
      <c r="CM107" s="277"/>
      <c r="CN107" s="277"/>
      <c r="CO107" s="277"/>
      <c r="CP107" s="277"/>
      <c r="CQ107" s="277"/>
      <c r="CR107" s="277"/>
      <c r="CS107" s="277"/>
      <c r="CT107" s="277"/>
      <c r="CU107" s="277"/>
      <c r="CV107" s="277"/>
      <c r="CW107" s="277"/>
      <c r="CX107" s="277"/>
      <c r="CY107" s="277"/>
      <c r="CZ107" s="277"/>
      <c r="DA107" s="277"/>
      <c r="DB107" s="277"/>
      <c r="DC107" s="277"/>
      <c r="DD107" s="277"/>
      <c r="DE107" s="277"/>
      <c r="DF107" s="277"/>
      <c r="DG107" s="277"/>
    </row>
    <row r="108" spans="1:111" s="275" customFormat="1" ht="13.2" customHeight="1" x14ac:dyDescent="0.3">
      <c r="A108" s="385" t="s">
        <v>196</v>
      </c>
      <c r="B108" s="530" t="str">
        <f>IF($E$5="PSH",$H$108,$I$108)</f>
        <v>Potential Errors.  Confirm data with zeros.</v>
      </c>
      <c r="C108" s="530"/>
      <c r="D108" s="530"/>
      <c r="E108" s="378"/>
      <c r="F108" s="415"/>
      <c r="G108" s="277"/>
      <c r="H108" s="371" t="str">
        <f>IF(OR($D$46=0,$D$47=0,$D$49=0),"Potential Errors.  Confirm data with zeros.","PSH - Okay")</f>
        <v>Potential Errors.  Confirm data with zeros.</v>
      </c>
      <c r="I108" s="371" t="str">
        <f>IF(OR($D$53=""),"RRH ERRORS","RRH - Okay")</f>
        <v>RRH ERRORS</v>
      </c>
      <c r="J108" s="277"/>
      <c r="K108" s="277"/>
      <c r="L108" s="277"/>
      <c r="M108" s="370"/>
      <c r="N108" s="277"/>
      <c r="O108" s="277"/>
      <c r="P108" s="277"/>
      <c r="Q108" s="277"/>
      <c r="R108" s="277"/>
      <c r="S108" s="277"/>
      <c r="T108" s="277"/>
      <c r="U108" s="277"/>
      <c r="V108" s="277"/>
      <c r="W108" s="277"/>
      <c r="X108" s="277"/>
      <c r="Y108" s="277"/>
      <c r="Z108" s="277"/>
      <c r="AA108" s="277"/>
      <c r="AB108" s="277"/>
      <c r="AC108" s="277"/>
      <c r="AD108" s="277"/>
      <c r="AE108" s="277"/>
      <c r="AF108" s="277"/>
      <c r="AG108" s="277"/>
      <c r="AH108" s="277"/>
      <c r="AI108" s="277"/>
      <c r="AJ108" s="277"/>
      <c r="AK108" s="277"/>
      <c r="AL108" s="277"/>
      <c r="AM108" s="277"/>
      <c r="AN108" s="277"/>
      <c r="AO108" s="277"/>
      <c r="AP108" s="277"/>
      <c r="AQ108" s="277"/>
      <c r="AR108" s="277"/>
      <c r="AS108" s="277"/>
      <c r="AT108" s="277"/>
      <c r="AU108" s="277"/>
      <c r="AV108" s="277"/>
      <c r="AW108" s="277"/>
      <c r="AX108" s="277"/>
      <c r="AY108" s="277"/>
      <c r="AZ108" s="277"/>
      <c r="BA108" s="277"/>
      <c r="BB108" s="277"/>
      <c r="BC108" s="277"/>
      <c r="BD108" s="277"/>
      <c r="BE108" s="277"/>
      <c r="BF108" s="277"/>
      <c r="BG108" s="277"/>
      <c r="BH108" s="277"/>
      <c r="BI108" s="277"/>
      <c r="BJ108" s="277"/>
      <c r="BK108" s="277"/>
      <c r="BL108" s="277"/>
      <c r="BM108" s="277"/>
      <c r="BN108" s="277"/>
      <c r="BO108" s="277"/>
      <c r="BP108" s="277"/>
      <c r="BQ108" s="277"/>
      <c r="BR108" s="277"/>
      <c r="BS108" s="277"/>
      <c r="BT108" s="277"/>
      <c r="BU108" s="277"/>
      <c r="BV108" s="277"/>
      <c r="BW108" s="277"/>
      <c r="BX108" s="277"/>
      <c r="BY108" s="277"/>
      <c r="BZ108" s="277"/>
      <c r="CA108" s="277"/>
      <c r="CB108" s="277"/>
      <c r="CC108" s="277"/>
      <c r="CD108" s="277"/>
      <c r="CE108" s="277"/>
      <c r="CF108" s="277"/>
      <c r="CG108" s="277"/>
      <c r="CH108" s="277"/>
      <c r="CI108" s="277"/>
      <c r="CJ108" s="277"/>
      <c r="CK108" s="277"/>
      <c r="CL108" s="277"/>
      <c r="CM108" s="277"/>
      <c r="CN108" s="277"/>
      <c r="CO108" s="277"/>
      <c r="CP108" s="277"/>
      <c r="CQ108" s="277"/>
      <c r="CR108" s="277"/>
      <c r="CS108" s="277"/>
      <c r="CT108" s="277"/>
      <c r="CU108" s="277"/>
      <c r="CV108" s="277"/>
      <c r="CW108" s="277"/>
      <c r="CX108" s="277"/>
      <c r="CY108" s="277"/>
      <c r="CZ108" s="277"/>
      <c r="DA108" s="277"/>
      <c r="DB108" s="277"/>
      <c r="DC108" s="277"/>
      <c r="DD108" s="277"/>
      <c r="DE108" s="277"/>
      <c r="DF108" s="277"/>
      <c r="DG108" s="277"/>
    </row>
    <row r="109" spans="1:111" s="275" customFormat="1" ht="13.2" customHeight="1" x14ac:dyDescent="0.3">
      <c r="A109" s="384" t="s">
        <v>197</v>
      </c>
      <c r="B109" s="375" t="str">
        <f>IF(OR($D$58="",$D$59="",$D$60="",$D$61="",$D$66="",$D$67="",$D$68="",$D$69=""),"ERRORS","Okay")</f>
        <v>ERRORS</v>
      </c>
      <c r="C109" s="376"/>
      <c r="D109" s="377"/>
      <c r="E109" s="373"/>
      <c r="F109" s="374"/>
      <c r="G109" s="277"/>
      <c r="H109" s="309"/>
      <c r="I109" s="277"/>
      <c r="J109" s="277"/>
      <c r="K109" s="277"/>
      <c r="L109" s="277"/>
      <c r="M109" s="370"/>
      <c r="N109" s="277"/>
      <c r="O109" s="277"/>
      <c r="P109" s="277"/>
      <c r="Q109" s="277"/>
      <c r="R109" s="277"/>
      <c r="S109" s="277"/>
      <c r="T109" s="277"/>
      <c r="U109" s="277"/>
      <c r="V109" s="277"/>
      <c r="W109" s="277"/>
      <c r="X109" s="277"/>
      <c r="Y109" s="277"/>
      <c r="Z109" s="277"/>
      <c r="AA109" s="277"/>
      <c r="AB109" s="277"/>
      <c r="AC109" s="277"/>
      <c r="AD109" s="277"/>
      <c r="AE109" s="277"/>
      <c r="AF109" s="277"/>
      <c r="AG109" s="277"/>
      <c r="AH109" s="277"/>
      <c r="AI109" s="277"/>
      <c r="AJ109" s="277"/>
      <c r="AK109" s="277"/>
      <c r="AL109" s="277"/>
      <c r="AM109" s="277"/>
      <c r="AN109" s="277"/>
      <c r="AO109" s="277"/>
      <c r="AP109" s="277"/>
      <c r="AQ109" s="277"/>
      <c r="AR109" s="277"/>
      <c r="AS109" s="277"/>
      <c r="AT109" s="277"/>
      <c r="AU109" s="277"/>
      <c r="AV109" s="277"/>
      <c r="AW109" s="277"/>
      <c r="AX109" s="277"/>
      <c r="AY109" s="277"/>
      <c r="AZ109" s="277"/>
      <c r="BA109" s="277"/>
      <c r="BB109" s="277"/>
      <c r="BC109" s="277"/>
      <c r="BD109" s="277"/>
      <c r="BE109" s="277"/>
      <c r="BF109" s="277"/>
      <c r="BG109" s="277"/>
      <c r="BH109" s="277"/>
      <c r="BI109" s="277"/>
      <c r="BJ109" s="277"/>
      <c r="BK109" s="277"/>
      <c r="BL109" s="277"/>
      <c r="BM109" s="277"/>
      <c r="BN109" s="277"/>
      <c r="BO109" s="277"/>
      <c r="BP109" s="277"/>
      <c r="BQ109" s="277"/>
      <c r="BR109" s="277"/>
      <c r="BS109" s="277"/>
      <c r="BT109" s="277"/>
      <c r="BU109" s="277"/>
      <c r="BV109" s="277"/>
      <c r="BW109" s="277"/>
      <c r="BX109" s="277"/>
      <c r="BY109" s="277"/>
      <c r="BZ109" s="277"/>
      <c r="CA109" s="277"/>
      <c r="CB109" s="277"/>
      <c r="CC109" s="277"/>
      <c r="CD109" s="277"/>
      <c r="CE109" s="277"/>
      <c r="CF109" s="277"/>
      <c r="CG109" s="277"/>
      <c r="CH109" s="277"/>
      <c r="CI109" s="277"/>
      <c r="CJ109" s="277"/>
      <c r="CK109" s="277"/>
      <c r="CL109" s="277"/>
      <c r="CM109" s="277"/>
      <c r="CN109" s="277"/>
      <c r="CO109" s="277"/>
      <c r="CP109" s="277"/>
      <c r="CQ109" s="277"/>
      <c r="CR109" s="277"/>
      <c r="CS109" s="277"/>
      <c r="CT109" s="277"/>
      <c r="CU109" s="277"/>
      <c r="CV109" s="277"/>
      <c r="CW109" s="277"/>
      <c r="CX109" s="277"/>
      <c r="CY109" s="277"/>
      <c r="CZ109" s="277"/>
      <c r="DA109" s="277"/>
      <c r="DB109" s="277"/>
      <c r="DC109" s="277"/>
      <c r="DD109" s="277"/>
      <c r="DE109" s="277"/>
      <c r="DF109" s="277"/>
      <c r="DG109" s="277"/>
    </row>
    <row r="110" spans="1:111" s="275" customFormat="1" ht="13.2" customHeight="1" x14ac:dyDescent="0.3">
      <c r="A110" s="384" t="s">
        <v>198</v>
      </c>
      <c r="B110" s="375" t="str">
        <f>IF(OR($D$76=0,$D$77=0,$D$81=0,$D$82=0),"ERRORS","Okay")</f>
        <v>ERRORS</v>
      </c>
      <c r="C110" s="376"/>
      <c r="D110" s="377"/>
      <c r="E110" s="373"/>
      <c r="F110" s="374"/>
      <c r="G110" s="277"/>
      <c r="H110" s="309"/>
      <c r="I110" s="277"/>
      <c r="J110" s="277"/>
      <c r="K110" s="277"/>
      <c r="L110" s="277"/>
      <c r="M110" s="370"/>
      <c r="N110" s="277"/>
      <c r="O110" s="277"/>
      <c r="P110" s="277"/>
      <c r="Q110" s="277"/>
      <c r="R110" s="277"/>
      <c r="S110" s="277"/>
      <c r="T110" s="277"/>
      <c r="U110" s="277"/>
      <c r="V110" s="277"/>
      <c r="W110" s="277"/>
      <c r="X110" s="277"/>
      <c r="Y110" s="277"/>
      <c r="Z110" s="277"/>
      <c r="AA110" s="277"/>
      <c r="AB110" s="277"/>
      <c r="AC110" s="277"/>
      <c r="AD110" s="277"/>
      <c r="AE110" s="277"/>
      <c r="AF110" s="277"/>
      <c r="AG110" s="277"/>
      <c r="AH110" s="277"/>
      <c r="AI110" s="277"/>
      <c r="AJ110" s="277"/>
      <c r="AK110" s="277"/>
      <c r="AL110" s="277"/>
      <c r="AM110" s="277"/>
      <c r="AN110" s="277"/>
      <c r="AO110" s="277"/>
      <c r="AP110" s="277"/>
      <c r="AQ110" s="277"/>
      <c r="AR110" s="277"/>
      <c r="AS110" s="277"/>
      <c r="AT110" s="277"/>
      <c r="AU110" s="277"/>
      <c r="AV110" s="277"/>
      <c r="AW110" s="277"/>
      <c r="AX110" s="277"/>
      <c r="AY110" s="277"/>
      <c r="AZ110" s="277"/>
      <c r="BA110" s="277"/>
      <c r="BB110" s="277"/>
      <c r="BC110" s="277"/>
      <c r="BD110" s="277"/>
      <c r="BE110" s="277"/>
      <c r="BF110" s="277"/>
      <c r="BG110" s="277"/>
      <c r="BH110" s="277"/>
      <c r="BI110" s="277"/>
      <c r="BJ110" s="277"/>
      <c r="BK110" s="277"/>
      <c r="BL110" s="277"/>
      <c r="BM110" s="277"/>
      <c r="BN110" s="277"/>
      <c r="BO110" s="277"/>
      <c r="BP110" s="277"/>
      <c r="BQ110" s="277"/>
      <c r="BR110" s="277"/>
      <c r="BS110" s="277"/>
      <c r="BT110" s="277"/>
      <c r="BU110" s="277"/>
      <c r="BV110" s="277"/>
      <c r="BW110" s="277"/>
      <c r="BX110" s="277"/>
      <c r="BY110" s="277"/>
      <c r="BZ110" s="277"/>
      <c r="CA110" s="277"/>
      <c r="CB110" s="277"/>
      <c r="CC110" s="277"/>
      <c r="CD110" s="277"/>
      <c r="CE110" s="277"/>
      <c r="CF110" s="277"/>
      <c r="CG110" s="277"/>
      <c r="CH110" s="277"/>
      <c r="CI110" s="277"/>
      <c r="CJ110" s="277"/>
      <c r="CK110" s="277"/>
      <c r="CL110" s="277"/>
      <c r="CM110" s="277"/>
      <c r="CN110" s="277"/>
      <c r="CO110" s="277"/>
      <c r="CP110" s="277"/>
      <c r="CQ110" s="277"/>
      <c r="CR110" s="277"/>
      <c r="CS110" s="277"/>
      <c r="CT110" s="277"/>
      <c r="CU110" s="277"/>
      <c r="CV110" s="277"/>
      <c r="CW110" s="277"/>
      <c r="CX110" s="277"/>
      <c r="CY110" s="277"/>
      <c r="CZ110" s="277"/>
      <c r="DA110" s="277"/>
      <c r="DB110" s="277"/>
      <c r="DC110" s="277"/>
      <c r="DD110" s="277"/>
      <c r="DE110" s="277"/>
      <c r="DF110" s="277"/>
      <c r="DG110" s="277"/>
    </row>
    <row r="111" spans="1:111" s="275" customFormat="1" ht="13.8" customHeight="1" x14ac:dyDescent="0.3">
      <c r="A111" s="386" t="s">
        <v>199</v>
      </c>
      <c r="B111" s="379" t="str">
        <f>IF(OR($D$91="",$D$92="",$D$93="",$D$94="",$D$95="",$D$96=""),"Vunerability Counts Added","Review Vulnerabilty for Extra Points")</f>
        <v>Review Vulnerabilty for Extra Points</v>
      </c>
      <c r="C111" s="380"/>
      <c r="D111" s="381"/>
      <c r="E111" s="382"/>
      <c r="F111" s="383"/>
      <c r="G111" s="277"/>
      <c r="H111" s="309"/>
      <c r="I111" s="277"/>
      <c r="J111" s="277"/>
      <c r="K111" s="277"/>
      <c r="L111" s="277"/>
      <c r="M111" s="370"/>
      <c r="N111" s="277"/>
      <c r="O111" s="277"/>
      <c r="P111" s="277"/>
      <c r="Q111" s="277"/>
      <c r="R111" s="277"/>
      <c r="S111" s="277"/>
      <c r="T111" s="277"/>
      <c r="U111" s="277"/>
      <c r="V111" s="277"/>
      <c r="W111" s="277"/>
      <c r="X111" s="277"/>
      <c r="Y111" s="277"/>
      <c r="Z111" s="277"/>
      <c r="AA111" s="277"/>
      <c r="AB111" s="277"/>
      <c r="AC111" s="277"/>
      <c r="AD111" s="277"/>
      <c r="AE111" s="277"/>
      <c r="AF111" s="277"/>
      <c r="AG111" s="277"/>
      <c r="AH111" s="277"/>
      <c r="AI111" s="277"/>
      <c r="AJ111" s="277"/>
      <c r="AK111" s="277"/>
      <c r="AL111" s="277"/>
      <c r="AM111" s="277"/>
      <c r="AN111" s="277"/>
      <c r="AO111" s="277"/>
      <c r="AP111" s="277"/>
      <c r="AQ111" s="277"/>
      <c r="AR111" s="277"/>
      <c r="AS111" s="277"/>
      <c r="AT111" s="277"/>
      <c r="AU111" s="277"/>
      <c r="AV111" s="277"/>
      <c r="AW111" s="277"/>
      <c r="AX111" s="277"/>
      <c r="AY111" s="277"/>
      <c r="AZ111" s="277"/>
      <c r="BA111" s="277"/>
      <c r="BB111" s="277"/>
      <c r="BC111" s="277"/>
      <c r="BD111" s="277"/>
      <c r="BE111" s="277"/>
      <c r="BF111" s="277"/>
      <c r="BG111" s="277"/>
      <c r="BH111" s="277"/>
      <c r="BI111" s="277"/>
      <c r="BJ111" s="277"/>
      <c r="BK111" s="277"/>
      <c r="BL111" s="277"/>
      <c r="BM111" s="277"/>
      <c r="BN111" s="277"/>
      <c r="BO111" s="277"/>
      <c r="BP111" s="277"/>
      <c r="BQ111" s="277"/>
      <c r="BR111" s="277"/>
      <c r="BS111" s="277"/>
      <c r="BT111" s="277"/>
      <c r="BU111" s="277"/>
      <c r="BV111" s="277"/>
      <c r="BW111" s="277"/>
      <c r="BX111" s="277"/>
      <c r="BY111" s="277"/>
      <c r="BZ111" s="277"/>
      <c r="CA111" s="277"/>
      <c r="CB111" s="277"/>
      <c r="CC111" s="277"/>
      <c r="CD111" s="277"/>
      <c r="CE111" s="277"/>
      <c r="CF111" s="277"/>
      <c r="CG111" s="277"/>
      <c r="CH111" s="277"/>
      <c r="CI111" s="277"/>
      <c r="CJ111" s="277"/>
      <c r="CK111" s="277"/>
      <c r="CL111" s="277"/>
      <c r="CM111" s="277"/>
      <c r="CN111" s="277"/>
      <c r="CO111" s="277"/>
      <c r="CP111" s="277"/>
      <c r="CQ111" s="277"/>
      <c r="CR111" s="277"/>
      <c r="CS111" s="277"/>
      <c r="CT111" s="277"/>
      <c r="CU111" s="277"/>
      <c r="CV111" s="277"/>
      <c r="CW111" s="277"/>
      <c r="CX111" s="277"/>
      <c r="CY111" s="277"/>
      <c r="CZ111" s="277"/>
      <c r="DA111" s="277"/>
      <c r="DB111" s="277"/>
      <c r="DC111" s="277"/>
      <c r="DD111" s="277"/>
      <c r="DE111" s="277"/>
      <c r="DF111" s="277"/>
      <c r="DG111" s="277"/>
    </row>
    <row r="112" spans="1:111" x14ac:dyDescent="0.3">
      <c r="A112" s="311"/>
      <c r="B112" s="312"/>
      <c r="C112" s="275"/>
      <c r="D112" s="313"/>
      <c r="E112" s="314"/>
      <c r="F112" s="315"/>
      <c r="G112" s="277"/>
      <c r="H112" s="309"/>
      <c r="I112" s="277"/>
      <c r="J112" s="277"/>
      <c r="K112" s="277"/>
      <c r="L112" s="277"/>
    </row>
    <row r="113" spans="1:12" x14ac:dyDescent="0.3">
      <c r="A113" s="311"/>
      <c r="B113" s="312"/>
      <c r="C113" s="275"/>
      <c r="D113" s="313"/>
      <c r="E113" s="314"/>
      <c r="F113" s="315"/>
      <c r="G113" s="277"/>
      <c r="H113" s="309"/>
      <c r="I113" s="277"/>
      <c r="J113" s="277"/>
      <c r="K113" s="277"/>
      <c r="L113" s="277"/>
    </row>
    <row r="114" spans="1:12" x14ac:dyDescent="0.3">
      <c r="A114" s="311"/>
      <c r="B114" s="312"/>
      <c r="C114" s="275"/>
      <c r="D114" s="313"/>
      <c r="E114" s="314"/>
      <c r="F114" s="315"/>
      <c r="G114" s="277"/>
      <c r="H114" s="309"/>
      <c r="I114" s="277"/>
      <c r="J114" s="277"/>
      <c r="K114" s="277"/>
      <c r="L114" s="277"/>
    </row>
    <row r="115" spans="1:12" x14ac:dyDescent="0.3">
      <c r="A115" s="311"/>
      <c r="B115" s="312"/>
      <c r="C115" s="275"/>
      <c r="D115" s="313"/>
      <c r="E115" s="314"/>
      <c r="F115" s="315"/>
      <c r="G115" s="277"/>
      <c r="H115" s="309"/>
      <c r="I115" s="277"/>
      <c r="J115" s="277"/>
      <c r="K115" s="277"/>
      <c r="L115" s="277"/>
    </row>
    <row r="116" spans="1:12" x14ac:dyDescent="0.3">
      <c r="A116" s="311"/>
      <c r="B116" s="312"/>
      <c r="C116" s="275"/>
      <c r="D116" s="313"/>
      <c r="E116" s="314"/>
      <c r="F116" s="315"/>
      <c r="G116" s="277"/>
      <c r="H116" s="309"/>
      <c r="I116" s="277"/>
      <c r="J116" s="277"/>
      <c r="K116" s="277"/>
      <c r="L116" s="277"/>
    </row>
    <row r="117" spans="1:12" x14ac:dyDescent="0.3">
      <c r="A117" s="311"/>
      <c r="B117" s="312"/>
      <c r="C117" s="275"/>
      <c r="D117" s="313"/>
      <c r="E117" s="314"/>
      <c r="F117" s="315"/>
      <c r="G117" s="277"/>
      <c r="H117" s="309"/>
      <c r="I117" s="277"/>
      <c r="J117" s="277"/>
      <c r="K117" s="277"/>
      <c r="L117" s="277"/>
    </row>
    <row r="118" spans="1:12" x14ac:dyDescent="0.3">
      <c r="A118" s="311"/>
      <c r="B118" s="312"/>
      <c r="C118" s="275"/>
      <c r="D118" s="313"/>
      <c r="E118" s="314"/>
      <c r="F118" s="315"/>
      <c r="G118" s="277"/>
      <c r="H118" s="309"/>
      <c r="I118" s="277"/>
      <c r="J118" s="277"/>
      <c r="K118" s="277"/>
      <c r="L118" s="277"/>
    </row>
    <row r="119" spans="1:12" x14ac:dyDescent="0.3">
      <c r="A119" s="311"/>
      <c r="B119" s="312"/>
      <c r="C119" s="275"/>
      <c r="D119" s="313"/>
      <c r="E119" s="314"/>
      <c r="F119" s="315"/>
      <c r="G119" s="277"/>
      <c r="H119" s="309"/>
      <c r="I119" s="277"/>
      <c r="J119" s="277"/>
      <c r="K119" s="277"/>
      <c r="L119" s="277"/>
    </row>
    <row r="120" spans="1:12" x14ac:dyDescent="0.3">
      <c r="A120" s="311"/>
      <c r="B120" s="312"/>
      <c r="C120" s="275"/>
      <c r="D120" s="313"/>
      <c r="E120" s="314"/>
      <c r="F120" s="315"/>
      <c r="G120" s="277"/>
      <c r="H120" s="309"/>
      <c r="I120" s="277"/>
      <c r="J120" s="277"/>
      <c r="K120" s="277"/>
      <c r="L120" s="277"/>
    </row>
    <row r="121" spans="1:12" x14ac:dyDescent="0.3">
      <c r="A121" s="311"/>
      <c r="B121" s="312"/>
      <c r="C121" s="275"/>
      <c r="D121" s="313"/>
      <c r="E121" s="314"/>
      <c r="F121" s="315"/>
      <c r="G121" s="277"/>
      <c r="H121" s="309"/>
      <c r="I121" s="277"/>
      <c r="J121" s="277"/>
      <c r="K121" s="277"/>
      <c r="L121" s="277"/>
    </row>
    <row r="122" spans="1:12" x14ac:dyDescent="0.3">
      <c r="A122" s="311"/>
      <c r="B122" s="312"/>
      <c r="C122" s="275"/>
      <c r="D122" s="313"/>
      <c r="E122" s="314"/>
      <c r="F122" s="315"/>
      <c r="G122" s="277"/>
      <c r="H122" s="309"/>
      <c r="I122" s="277"/>
      <c r="J122" s="277"/>
      <c r="K122" s="277"/>
      <c r="L122" s="277"/>
    </row>
    <row r="123" spans="1:12" x14ac:dyDescent="0.3">
      <c r="A123" s="311"/>
      <c r="B123" s="312"/>
      <c r="C123" s="275"/>
      <c r="D123" s="313"/>
      <c r="E123" s="314"/>
      <c r="F123" s="315"/>
      <c r="G123" s="277"/>
      <c r="H123" s="309"/>
      <c r="I123" s="277"/>
      <c r="J123" s="277"/>
      <c r="K123" s="277"/>
      <c r="L123" s="277"/>
    </row>
    <row r="124" spans="1:12" x14ac:dyDescent="0.3">
      <c r="A124" s="311"/>
      <c r="B124" s="312"/>
      <c r="C124" s="275"/>
      <c r="D124" s="313"/>
      <c r="E124" s="314"/>
      <c r="F124" s="315"/>
      <c r="G124" s="277"/>
      <c r="H124" s="309"/>
      <c r="I124" s="277"/>
      <c r="J124" s="277"/>
      <c r="K124" s="277"/>
      <c r="L124" s="277"/>
    </row>
    <row r="125" spans="1:12" x14ac:dyDescent="0.3">
      <c r="A125" s="311"/>
      <c r="B125" s="312"/>
      <c r="C125" s="275"/>
      <c r="D125" s="313"/>
      <c r="E125" s="314"/>
      <c r="F125" s="315"/>
      <c r="G125" s="277"/>
      <c r="H125" s="309"/>
      <c r="I125" s="277"/>
      <c r="J125" s="277"/>
      <c r="K125" s="277"/>
      <c r="L125" s="277"/>
    </row>
    <row r="126" spans="1:12" x14ac:dyDescent="0.3">
      <c r="A126" s="311"/>
      <c r="B126" s="312"/>
      <c r="C126" s="275"/>
      <c r="D126" s="313"/>
      <c r="E126" s="314"/>
      <c r="F126" s="315"/>
      <c r="G126" s="277"/>
      <c r="H126" s="309"/>
      <c r="I126" s="277"/>
      <c r="J126" s="277"/>
      <c r="K126" s="277"/>
      <c r="L126" s="277"/>
    </row>
    <row r="127" spans="1:12" x14ac:dyDescent="0.3">
      <c r="A127" s="311"/>
      <c r="B127" s="312"/>
      <c r="C127" s="275"/>
      <c r="D127" s="313"/>
      <c r="E127" s="314"/>
      <c r="F127" s="315"/>
      <c r="G127" s="277"/>
      <c r="H127" s="309"/>
      <c r="I127" s="277"/>
      <c r="J127" s="277"/>
      <c r="K127" s="277"/>
      <c r="L127" s="277"/>
    </row>
    <row r="128" spans="1:12" x14ac:dyDescent="0.3">
      <c r="A128" s="311"/>
      <c r="B128" s="312"/>
      <c r="C128" s="275"/>
      <c r="D128" s="313"/>
      <c r="E128" s="314"/>
      <c r="F128" s="315"/>
      <c r="G128" s="277"/>
      <c r="H128" s="309"/>
      <c r="I128" s="277"/>
      <c r="J128" s="277"/>
      <c r="K128" s="277"/>
      <c r="L128" s="277"/>
    </row>
    <row r="129" spans="1:12" x14ac:dyDescent="0.3">
      <c r="A129" s="311"/>
      <c r="B129" s="312"/>
      <c r="C129" s="275"/>
      <c r="D129" s="313"/>
      <c r="E129" s="314"/>
      <c r="F129" s="315"/>
      <c r="G129" s="277"/>
      <c r="H129" s="309"/>
      <c r="I129" s="277"/>
      <c r="J129" s="277"/>
      <c r="K129" s="277"/>
      <c r="L129" s="277"/>
    </row>
    <row r="130" spans="1:12" x14ac:dyDescent="0.3">
      <c r="A130" s="311"/>
      <c r="B130" s="312"/>
      <c r="C130" s="275"/>
      <c r="D130" s="313"/>
      <c r="E130" s="314"/>
      <c r="F130" s="315"/>
      <c r="G130" s="277"/>
      <c r="H130" s="309"/>
      <c r="I130" s="277"/>
      <c r="J130" s="277"/>
      <c r="K130" s="277"/>
      <c r="L130" s="277"/>
    </row>
    <row r="131" spans="1:12" x14ac:dyDescent="0.3">
      <c r="A131" s="311"/>
      <c r="B131" s="312"/>
      <c r="C131" s="275"/>
      <c r="D131" s="313"/>
      <c r="E131" s="314"/>
      <c r="F131" s="315"/>
      <c r="G131" s="277"/>
      <c r="H131" s="309"/>
      <c r="I131" s="277"/>
      <c r="J131" s="277"/>
      <c r="K131" s="277"/>
      <c r="L131" s="277"/>
    </row>
    <row r="132" spans="1:12" x14ac:dyDescent="0.3">
      <c r="A132" s="311"/>
      <c r="B132" s="312"/>
      <c r="C132" s="275"/>
      <c r="D132" s="313"/>
      <c r="E132" s="314"/>
      <c r="F132" s="315"/>
      <c r="G132" s="277"/>
      <c r="H132" s="309"/>
      <c r="I132" s="277"/>
      <c r="J132" s="277"/>
      <c r="K132" s="277"/>
      <c r="L132" s="277"/>
    </row>
    <row r="133" spans="1:12" x14ac:dyDescent="0.3">
      <c r="A133" s="311"/>
      <c r="B133" s="312"/>
      <c r="C133" s="275"/>
      <c r="D133" s="313"/>
      <c r="E133" s="314"/>
      <c r="F133" s="315"/>
      <c r="G133" s="277"/>
      <c r="H133" s="309"/>
      <c r="I133" s="277"/>
      <c r="J133" s="277"/>
      <c r="K133" s="277"/>
      <c r="L133" s="277"/>
    </row>
    <row r="134" spans="1:12" x14ac:dyDescent="0.3">
      <c r="A134" s="311"/>
      <c r="B134" s="312"/>
      <c r="C134" s="275"/>
      <c r="D134" s="313"/>
      <c r="E134" s="314"/>
      <c r="F134" s="315"/>
      <c r="G134" s="277"/>
      <c r="H134" s="309"/>
      <c r="I134" s="277"/>
      <c r="J134" s="277"/>
      <c r="K134" s="277"/>
      <c r="L134" s="277"/>
    </row>
    <row r="135" spans="1:12" x14ac:dyDescent="0.3">
      <c r="A135" s="311"/>
      <c r="B135" s="312"/>
      <c r="C135" s="275"/>
      <c r="D135" s="313"/>
      <c r="E135" s="314"/>
      <c r="F135" s="315"/>
      <c r="G135" s="277"/>
      <c r="H135" s="309"/>
      <c r="I135" s="277"/>
      <c r="J135" s="277"/>
      <c r="K135" s="277"/>
      <c r="L135" s="277"/>
    </row>
    <row r="136" spans="1:12" x14ac:dyDescent="0.3">
      <c r="A136" s="311"/>
      <c r="B136" s="312"/>
      <c r="C136" s="275"/>
      <c r="D136" s="313"/>
      <c r="E136" s="314"/>
      <c r="F136" s="315"/>
      <c r="G136" s="277"/>
      <c r="H136" s="309"/>
      <c r="I136" s="277"/>
      <c r="J136" s="277"/>
      <c r="K136" s="277"/>
      <c r="L136" s="277"/>
    </row>
    <row r="137" spans="1:12" x14ac:dyDescent="0.3">
      <c r="A137" s="311"/>
      <c r="B137" s="312"/>
      <c r="C137" s="275"/>
      <c r="D137" s="313"/>
      <c r="E137" s="314"/>
      <c r="F137" s="315"/>
      <c r="G137" s="277"/>
      <c r="H137" s="309"/>
      <c r="I137" s="277"/>
      <c r="J137" s="277"/>
      <c r="K137" s="277"/>
      <c r="L137" s="277"/>
    </row>
    <row r="138" spans="1:12" x14ac:dyDescent="0.3">
      <c r="A138" s="311"/>
      <c r="B138" s="312"/>
      <c r="C138" s="275"/>
      <c r="D138" s="313"/>
      <c r="E138" s="314"/>
      <c r="F138" s="315"/>
      <c r="G138" s="277"/>
      <c r="H138" s="309"/>
      <c r="I138" s="277"/>
      <c r="J138" s="277"/>
      <c r="K138" s="277"/>
      <c r="L138" s="277"/>
    </row>
    <row r="139" spans="1:12" x14ac:dyDescent="0.3">
      <c r="A139" s="311"/>
      <c r="B139" s="312"/>
      <c r="C139" s="275"/>
      <c r="D139" s="313"/>
      <c r="E139" s="314"/>
      <c r="F139" s="315"/>
      <c r="G139" s="277"/>
      <c r="H139" s="309"/>
      <c r="I139" s="277"/>
      <c r="J139" s="277"/>
      <c r="K139" s="277"/>
      <c r="L139" s="277"/>
    </row>
    <row r="140" spans="1:12" x14ac:dyDescent="0.3">
      <c r="A140" s="311"/>
      <c r="B140" s="312"/>
      <c r="C140" s="275"/>
      <c r="D140" s="313"/>
      <c r="E140" s="314"/>
      <c r="F140" s="315"/>
      <c r="G140" s="277"/>
      <c r="H140" s="309"/>
      <c r="I140" s="277"/>
      <c r="J140" s="277"/>
      <c r="K140" s="277"/>
      <c r="L140" s="277"/>
    </row>
    <row r="141" spans="1:12" x14ac:dyDescent="0.3">
      <c r="A141" s="311"/>
      <c r="B141" s="312"/>
      <c r="C141" s="275"/>
      <c r="D141" s="313"/>
      <c r="E141" s="314"/>
      <c r="F141" s="315"/>
      <c r="G141" s="277"/>
      <c r="H141" s="309"/>
      <c r="I141" s="277"/>
      <c r="J141" s="277"/>
      <c r="K141" s="277"/>
      <c r="L141" s="277"/>
    </row>
    <row r="142" spans="1:12" x14ac:dyDescent="0.3">
      <c r="A142" s="311"/>
      <c r="B142" s="312"/>
      <c r="C142" s="275"/>
      <c r="D142" s="313"/>
      <c r="E142" s="314"/>
      <c r="F142" s="315"/>
      <c r="G142" s="277"/>
      <c r="H142" s="309"/>
      <c r="I142" s="277"/>
      <c r="J142" s="277"/>
      <c r="K142" s="277"/>
      <c r="L142" s="277"/>
    </row>
    <row r="143" spans="1:12" x14ac:dyDescent="0.3">
      <c r="A143" s="311"/>
      <c r="B143" s="312"/>
      <c r="C143" s="275"/>
      <c r="D143" s="313"/>
      <c r="E143" s="314"/>
      <c r="F143" s="315"/>
      <c r="G143" s="277"/>
      <c r="H143" s="309"/>
      <c r="I143" s="277"/>
      <c r="J143" s="277"/>
      <c r="K143" s="277"/>
      <c r="L143" s="277"/>
    </row>
    <row r="144" spans="1:12" x14ac:dyDescent="0.3">
      <c r="A144" s="311"/>
      <c r="B144" s="312"/>
      <c r="C144" s="275"/>
      <c r="D144" s="313"/>
      <c r="E144" s="314"/>
      <c r="F144" s="315"/>
      <c r="G144" s="277"/>
      <c r="H144" s="309"/>
      <c r="I144" s="277"/>
      <c r="J144" s="277"/>
      <c r="K144" s="277"/>
      <c r="L144" s="277"/>
    </row>
    <row r="145" spans="1:12" x14ac:dyDescent="0.3">
      <c r="A145" s="311"/>
      <c r="B145" s="312"/>
      <c r="C145" s="275"/>
      <c r="D145" s="313"/>
      <c r="E145" s="314"/>
      <c r="F145" s="315"/>
      <c r="G145" s="277"/>
      <c r="H145" s="309"/>
      <c r="I145" s="277"/>
      <c r="J145" s="277"/>
      <c r="K145" s="277"/>
      <c r="L145" s="277"/>
    </row>
    <row r="146" spans="1:12" x14ac:dyDescent="0.3">
      <c r="A146" s="311"/>
      <c r="B146" s="312"/>
      <c r="C146" s="275"/>
      <c r="D146" s="313"/>
      <c r="E146" s="314"/>
      <c r="F146" s="315"/>
      <c r="G146" s="277"/>
      <c r="H146" s="309"/>
      <c r="I146" s="277"/>
      <c r="J146" s="277"/>
      <c r="K146" s="277"/>
      <c r="L146" s="277"/>
    </row>
    <row r="147" spans="1:12" x14ac:dyDescent="0.3">
      <c r="A147" s="311"/>
      <c r="B147" s="312"/>
      <c r="C147" s="275"/>
      <c r="D147" s="313"/>
      <c r="E147" s="314"/>
      <c r="F147" s="315"/>
      <c r="G147" s="277"/>
      <c r="H147" s="309"/>
      <c r="I147" s="277"/>
      <c r="J147" s="277"/>
      <c r="K147" s="277"/>
      <c r="L147" s="277"/>
    </row>
    <row r="148" spans="1:12" x14ac:dyDescent="0.3">
      <c r="A148" s="311"/>
      <c r="B148" s="312"/>
      <c r="C148" s="275"/>
      <c r="D148" s="313"/>
      <c r="E148" s="314"/>
      <c r="F148" s="315"/>
      <c r="G148" s="277"/>
      <c r="H148" s="309"/>
      <c r="I148" s="277"/>
      <c r="J148" s="277"/>
      <c r="K148" s="277"/>
      <c r="L148" s="277"/>
    </row>
    <row r="149" spans="1:12" x14ac:dyDescent="0.3">
      <c r="A149" s="311"/>
      <c r="B149" s="312"/>
      <c r="C149" s="275"/>
      <c r="D149" s="313"/>
      <c r="E149" s="314"/>
      <c r="F149" s="315"/>
      <c r="G149" s="277"/>
      <c r="H149" s="309"/>
      <c r="I149" s="277"/>
      <c r="J149" s="277"/>
      <c r="K149" s="277"/>
      <c r="L149" s="277"/>
    </row>
    <row r="150" spans="1:12" x14ac:dyDescent="0.3">
      <c r="A150" s="311"/>
      <c r="B150" s="312"/>
      <c r="C150" s="275"/>
      <c r="D150" s="313"/>
      <c r="E150" s="314"/>
      <c r="F150" s="315"/>
      <c r="G150" s="277"/>
      <c r="H150" s="309"/>
      <c r="I150" s="277"/>
      <c r="J150" s="277"/>
      <c r="K150" s="277"/>
      <c r="L150" s="277"/>
    </row>
    <row r="151" spans="1:12" x14ac:dyDescent="0.3">
      <c r="A151" s="311"/>
      <c r="B151" s="312"/>
      <c r="C151" s="275"/>
      <c r="D151" s="313"/>
      <c r="E151" s="314"/>
      <c r="F151" s="315"/>
      <c r="G151" s="277"/>
      <c r="H151" s="309"/>
      <c r="I151" s="277"/>
      <c r="J151" s="277"/>
      <c r="K151" s="277"/>
      <c r="L151" s="277"/>
    </row>
    <row r="152" spans="1:12" x14ac:dyDescent="0.3">
      <c r="A152" s="311"/>
      <c r="B152" s="312"/>
      <c r="C152" s="275"/>
      <c r="D152" s="313"/>
      <c r="E152" s="314"/>
      <c r="F152" s="315"/>
      <c r="G152" s="277"/>
      <c r="H152" s="309"/>
      <c r="I152" s="277"/>
      <c r="J152" s="277"/>
      <c r="K152" s="277"/>
      <c r="L152" s="277"/>
    </row>
    <row r="153" spans="1:12" x14ac:dyDescent="0.3">
      <c r="A153" s="311"/>
      <c r="B153" s="312"/>
      <c r="C153" s="275"/>
      <c r="D153" s="313"/>
      <c r="E153" s="314"/>
      <c r="F153" s="315"/>
      <c r="G153" s="277"/>
      <c r="H153" s="309"/>
      <c r="I153" s="277"/>
      <c r="J153" s="277"/>
      <c r="K153" s="277"/>
      <c r="L153" s="277"/>
    </row>
    <row r="154" spans="1:12" x14ac:dyDescent="0.3">
      <c r="A154" s="311"/>
      <c r="B154" s="312"/>
      <c r="C154" s="275"/>
      <c r="D154" s="313"/>
      <c r="E154" s="314"/>
      <c r="F154" s="315"/>
      <c r="G154" s="277"/>
      <c r="H154" s="309"/>
      <c r="I154" s="277"/>
      <c r="J154" s="277"/>
      <c r="K154" s="277"/>
      <c r="L154" s="277"/>
    </row>
    <row r="155" spans="1:12" x14ac:dyDescent="0.3">
      <c r="A155" s="311"/>
      <c r="B155" s="312"/>
      <c r="C155" s="275"/>
      <c r="D155" s="313"/>
      <c r="E155" s="314"/>
      <c r="F155" s="315"/>
      <c r="G155" s="277"/>
      <c r="H155" s="309"/>
      <c r="I155" s="277"/>
      <c r="J155" s="277"/>
      <c r="K155" s="277"/>
      <c r="L155" s="277"/>
    </row>
    <row r="156" spans="1:12" x14ac:dyDescent="0.3">
      <c r="A156" s="311"/>
      <c r="B156" s="312"/>
      <c r="C156" s="275"/>
      <c r="D156" s="313"/>
      <c r="E156" s="314"/>
      <c r="F156" s="315"/>
      <c r="G156" s="277"/>
      <c r="H156" s="309"/>
      <c r="I156" s="277"/>
      <c r="J156" s="277"/>
      <c r="K156" s="277"/>
      <c r="L156" s="277"/>
    </row>
    <row r="157" spans="1:12" x14ac:dyDescent="0.3">
      <c r="A157" s="311"/>
      <c r="B157" s="312"/>
      <c r="C157" s="275"/>
      <c r="D157" s="313"/>
      <c r="E157" s="314"/>
      <c r="F157" s="315"/>
      <c r="G157" s="277"/>
      <c r="H157" s="309"/>
      <c r="I157" s="277"/>
      <c r="J157" s="277"/>
      <c r="K157" s="277"/>
      <c r="L157" s="277"/>
    </row>
    <row r="158" spans="1:12" x14ac:dyDescent="0.3">
      <c r="A158" s="311"/>
      <c r="B158" s="312"/>
      <c r="C158" s="275"/>
      <c r="D158" s="313"/>
      <c r="E158" s="314"/>
      <c r="F158" s="315"/>
      <c r="G158" s="277"/>
      <c r="H158" s="309"/>
      <c r="I158" s="277"/>
      <c r="J158" s="277"/>
      <c r="K158" s="277"/>
      <c r="L158" s="277"/>
    </row>
    <row r="159" spans="1:12" x14ac:dyDescent="0.3">
      <c r="A159" s="311"/>
      <c r="B159" s="312"/>
      <c r="C159" s="275"/>
      <c r="D159" s="313"/>
      <c r="E159" s="314"/>
      <c r="F159" s="315"/>
      <c r="G159" s="277"/>
      <c r="H159" s="309"/>
      <c r="I159" s="277"/>
      <c r="J159" s="277"/>
      <c r="K159" s="277"/>
      <c r="L159" s="277"/>
    </row>
    <row r="160" spans="1:12" x14ac:dyDescent="0.3">
      <c r="A160" s="311"/>
      <c r="B160" s="312"/>
      <c r="C160" s="275"/>
      <c r="D160" s="313"/>
      <c r="E160" s="314"/>
      <c r="F160" s="315"/>
      <c r="G160" s="277"/>
      <c r="H160" s="309"/>
      <c r="I160" s="277"/>
      <c r="J160" s="277"/>
      <c r="K160" s="277"/>
      <c r="L160" s="277"/>
    </row>
    <row r="161" spans="1:12" x14ac:dyDescent="0.3">
      <c r="A161" s="311"/>
      <c r="B161" s="312"/>
      <c r="C161" s="275"/>
      <c r="D161" s="313"/>
      <c r="E161" s="314"/>
      <c r="F161" s="315"/>
      <c r="G161" s="277"/>
      <c r="H161" s="309"/>
      <c r="I161" s="277"/>
      <c r="J161" s="277"/>
      <c r="K161" s="277"/>
      <c r="L161" s="277"/>
    </row>
    <row r="162" spans="1:12" x14ac:dyDescent="0.3">
      <c r="A162" s="311"/>
      <c r="B162" s="312"/>
      <c r="C162" s="275"/>
      <c r="D162" s="313"/>
      <c r="E162" s="314"/>
      <c r="F162" s="315"/>
      <c r="G162" s="277"/>
      <c r="H162" s="309"/>
      <c r="I162" s="277"/>
      <c r="J162" s="277"/>
      <c r="K162" s="277"/>
      <c r="L162" s="277"/>
    </row>
    <row r="163" spans="1:12" x14ac:dyDescent="0.3">
      <c r="A163" s="311"/>
      <c r="B163" s="312"/>
      <c r="C163" s="275"/>
      <c r="D163" s="313"/>
      <c r="E163" s="314"/>
      <c r="F163" s="315"/>
      <c r="G163" s="277"/>
      <c r="H163" s="309"/>
      <c r="I163" s="277"/>
      <c r="J163" s="277"/>
      <c r="K163" s="277"/>
      <c r="L163" s="277"/>
    </row>
    <row r="164" spans="1:12" x14ac:dyDescent="0.3">
      <c r="A164" s="311"/>
      <c r="B164" s="312"/>
      <c r="C164" s="275"/>
      <c r="D164" s="313"/>
      <c r="E164" s="314"/>
      <c r="F164" s="315"/>
      <c r="G164" s="277"/>
      <c r="H164" s="309"/>
      <c r="I164" s="277"/>
      <c r="J164" s="277"/>
      <c r="K164" s="277"/>
      <c r="L164" s="277"/>
    </row>
    <row r="165" spans="1:12" x14ac:dyDescent="0.3">
      <c r="A165" s="311"/>
      <c r="B165" s="312"/>
      <c r="C165" s="275"/>
      <c r="D165" s="313"/>
      <c r="E165" s="314"/>
      <c r="F165" s="315"/>
      <c r="G165" s="277"/>
      <c r="H165" s="309"/>
      <c r="I165" s="277"/>
      <c r="J165" s="277"/>
      <c r="K165" s="277"/>
      <c r="L165" s="277"/>
    </row>
    <row r="166" spans="1:12" x14ac:dyDescent="0.3">
      <c r="A166" s="311"/>
      <c r="B166" s="312"/>
      <c r="C166" s="275"/>
      <c r="D166" s="313"/>
      <c r="E166" s="314"/>
      <c r="F166" s="315"/>
      <c r="G166" s="277"/>
      <c r="H166" s="309"/>
      <c r="I166" s="277"/>
      <c r="J166" s="277"/>
      <c r="K166" s="277"/>
      <c r="L166" s="277"/>
    </row>
    <row r="167" spans="1:12" x14ac:dyDescent="0.3">
      <c r="A167" s="311"/>
      <c r="B167" s="312"/>
      <c r="C167" s="275"/>
      <c r="D167" s="313"/>
      <c r="E167" s="314"/>
      <c r="F167" s="315"/>
      <c r="G167" s="277"/>
      <c r="H167" s="309"/>
      <c r="I167" s="277"/>
      <c r="J167" s="277"/>
      <c r="K167" s="277"/>
      <c r="L167" s="277"/>
    </row>
    <row r="168" spans="1:12" x14ac:dyDescent="0.3">
      <c r="A168" s="311"/>
      <c r="B168" s="312"/>
      <c r="C168" s="275"/>
      <c r="D168" s="313"/>
      <c r="E168" s="314"/>
      <c r="F168" s="315"/>
      <c r="G168" s="277"/>
      <c r="H168" s="309"/>
      <c r="I168" s="277"/>
      <c r="J168" s="277"/>
      <c r="K168" s="277"/>
      <c r="L168" s="277"/>
    </row>
    <row r="169" spans="1:12" x14ac:dyDescent="0.3">
      <c r="A169" s="311"/>
      <c r="B169" s="312"/>
      <c r="C169" s="275"/>
      <c r="D169" s="313"/>
      <c r="E169" s="314"/>
      <c r="F169" s="315"/>
      <c r="G169" s="277"/>
      <c r="H169" s="309"/>
      <c r="I169" s="277"/>
      <c r="J169" s="277"/>
      <c r="K169" s="277"/>
      <c r="L169" s="277"/>
    </row>
    <row r="170" spans="1:12" x14ac:dyDescent="0.3">
      <c r="A170" s="311"/>
      <c r="B170" s="312"/>
      <c r="C170" s="275"/>
      <c r="D170" s="313"/>
      <c r="E170" s="314"/>
      <c r="F170" s="315"/>
      <c r="G170" s="277"/>
      <c r="H170" s="309"/>
      <c r="I170" s="277"/>
      <c r="J170" s="277"/>
      <c r="K170" s="277"/>
      <c r="L170" s="277"/>
    </row>
    <row r="171" spans="1:12" x14ac:dyDescent="0.3">
      <c r="A171" s="311"/>
      <c r="B171" s="312"/>
      <c r="C171" s="275"/>
      <c r="D171" s="313"/>
      <c r="E171" s="314"/>
      <c r="F171" s="315"/>
      <c r="G171" s="277"/>
      <c r="H171" s="309"/>
      <c r="I171" s="277"/>
      <c r="J171" s="277"/>
      <c r="K171" s="277"/>
      <c r="L171" s="277"/>
    </row>
    <row r="172" spans="1:12" x14ac:dyDescent="0.3">
      <c r="A172" s="311"/>
      <c r="B172" s="312"/>
      <c r="C172" s="275"/>
      <c r="D172" s="313"/>
      <c r="E172" s="314"/>
      <c r="F172" s="315"/>
      <c r="G172" s="277"/>
      <c r="H172" s="309"/>
      <c r="I172" s="277"/>
      <c r="J172" s="277"/>
      <c r="K172" s="277"/>
      <c r="L172" s="277"/>
    </row>
    <row r="173" spans="1:12" x14ac:dyDescent="0.3">
      <c r="A173" s="311"/>
      <c r="B173" s="312"/>
      <c r="C173" s="275"/>
      <c r="D173" s="313"/>
      <c r="E173" s="314"/>
      <c r="F173" s="315"/>
      <c r="G173" s="277"/>
      <c r="H173" s="309"/>
      <c r="I173" s="277"/>
      <c r="J173" s="277"/>
      <c r="K173" s="277"/>
      <c r="L173" s="277"/>
    </row>
    <row r="174" spans="1:12" x14ac:dyDescent="0.3">
      <c r="A174" s="311"/>
      <c r="B174" s="312"/>
      <c r="C174" s="275"/>
      <c r="D174" s="313"/>
      <c r="E174" s="314"/>
      <c r="F174" s="315"/>
      <c r="G174" s="277"/>
      <c r="H174" s="309"/>
      <c r="I174" s="277"/>
      <c r="J174" s="277"/>
      <c r="K174" s="277"/>
      <c r="L174" s="277"/>
    </row>
    <row r="175" spans="1:12" x14ac:dyDescent="0.3">
      <c r="A175" s="311"/>
      <c r="B175" s="312"/>
      <c r="C175" s="275"/>
      <c r="D175" s="313"/>
      <c r="E175" s="314"/>
      <c r="F175" s="315"/>
      <c r="G175" s="277"/>
      <c r="H175" s="309"/>
      <c r="I175" s="277"/>
      <c r="J175" s="277"/>
      <c r="K175" s="277"/>
      <c r="L175" s="277"/>
    </row>
    <row r="176" spans="1:12" x14ac:dyDescent="0.3">
      <c r="A176" s="311"/>
      <c r="B176" s="312"/>
      <c r="C176" s="275"/>
      <c r="D176" s="313"/>
      <c r="E176" s="314"/>
      <c r="F176" s="315"/>
      <c r="G176" s="277"/>
      <c r="H176" s="309"/>
      <c r="I176" s="277"/>
      <c r="J176" s="277"/>
      <c r="K176" s="277"/>
      <c r="L176" s="277"/>
    </row>
    <row r="177" spans="1:12" x14ac:dyDescent="0.3">
      <c r="A177" s="311"/>
      <c r="B177" s="312"/>
      <c r="C177" s="275"/>
      <c r="D177" s="313"/>
      <c r="E177" s="314"/>
      <c r="F177" s="315"/>
      <c r="G177" s="277"/>
      <c r="H177" s="309"/>
      <c r="I177" s="277"/>
      <c r="J177" s="277"/>
      <c r="K177" s="277"/>
      <c r="L177" s="277"/>
    </row>
    <row r="178" spans="1:12" x14ac:dyDescent="0.3">
      <c r="A178" s="311"/>
      <c r="B178" s="312"/>
      <c r="C178" s="275"/>
      <c r="D178" s="313"/>
      <c r="E178" s="314"/>
      <c r="F178" s="315"/>
      <c r="G178" s="277"/>
      <c r="H178" s="309"/>
      <c r="I178" s="277"/>
      <c r="J178" s="277"/>
      <c r="K178" s="277"/>
      <c r="L178" s="277"/>
    </row>
    <row r="179" spans="1:12" x14ac:dyDescent="0.3">
      <c r="A179" s="311"/>
      <c r="B179" s="312"/>
      <c r="C179" s="275"/>
      <c r="D179" s="313"/>
      <c r="E179" s="314"/>
      <c r="F179" s="315"/>
      <c r="G179" s="277"/>
      <c r="H179" s="309"/>
      <c r="I179" s="277"/>
      <c r="J179" s="277"/>
      <c r="K179" s="277"/>
      <c r="L179" s="277"/>
    </row>
    <row r="180" spans="1:12" x14ac:dyDescent="0.3">
      <c r="A180" s="311"/>
      <c r="B180" s="312"/>
      <c r="C180" s="275"/>
      <c r="D180" s="313"/>
      <c r="E180" s="314"/>
      <c r="F180" s="315"/>
      <c r="G180" s="277"/>
      <c r="H180" s="309"/>
      <c r="I180" s="277"/>
      <c r="J180" s="277"/>
      <c r="K180" s="277"/>
      <c r="L180" s="277"/>
    </row>
    <row r="181" spans="1:12" x14ac:dyDescent="0.3">
      <c r="A181" s="311"/>
      <c r="B181" s="312"/>
      <c r="C181" s="275"/>
      <c r="D181" s="313"/>
      <c r="E181" s="314"/>
      <c r="F181" s="315"/>
      <c r="G181" s="277"/>
      <c r="H181" s="309"/>
      <c r="I181" s="277"/>
      <c r="J181" s="277"/>
      <c r="K181" s="277"/>
      <c r="L181" s="277"/>
    </row>
    <row r="182" spans="1:12" x14ac:dyDescent="0.3">
      <c r="A182" s="311"/>
      <c r="B182" s="312"/>
      <c r="C182" s="275"/>
      <c r="D182" s="313"/>
      <c r="E182" s="314"/>
      <c r="F182" s="315"/>
      <c r="G182" s="277"/>
      <c r="H182" s="309"/>
      <c r="I182" s="277"/>
      <c r="J182" s="277"/>
      <c r="K182" s="277"/>
      <c r="L182" s="277"/>
    </row>
    <row r="183" spans="1:12" x14ac:dyDescent="0.3">
      <c r="A183" s="311"/>
      <c r="B183" s="312"/>
      <c r="C183" s="275"/>
      <c r="D183" s="313"/>
      <c r="E183" s="314"/>
      <c r="F183" s="315"/>
      <c r="G183" s="277"/>
      <c r="H183" s="309"/>
      <c r="I183" s="277"/>
      <c r="J183" s="277"/>
      <c r="K183" s="277"/>
      <c r="L183" s="277"/>
    </row>
    <row r="184" spans="1:12" x14ac:dyDescent="0.3">
      <c r="A184" s="311"/>
      <c r="B184" s="312"/>
      <c r="C184" s="275"/>
      <c r="D184" s="313"/>
      <c r="E184" s="314"/>
      <c r="F184" s="315"/>
      <c r="G184" s="277"/>
      <c r="H184" s="309"/>
      <c r="I184" s="277"/>
      <c r="J184" s="277"/>
      <c r="K184" s="277"/>
      <c r="L184" s="277"/>
    </row>
    <row r="185" spans="1:12" x14ac:dyDescent="0.3">
      <c r="A185" s="311"/>
      <c r="B185" s="312"/>
      <c r="C185" s="275"/>
      <c r="D185" s="313"/>
      <c r="E185" s="314"/>
      <c r="F185" s="315"/>
      <c r="G185" s="277"/>
      <c r="H185" s="309"/>
      <c r="I185" s="277"/>
      <c r="J185" s="277"/>
      <c r="K185" s="277"/>
      <c r="L185" s="277"/>
    </row>
    <row r="186" spans="1:12" x14ac:dyDescent="0.3">
      <c r="A186" s="311"/>
      <c r="B186" s="312"/>
      <c r="C186" s="275"/>
      <c r="D186" s="313"/>
      <c r="E186" s="314"/>
      <c r="F186" s="315"/>
      <c r="G186" s="277"/>
      <c r="H186" s="309"/>
      <c r="I186" s="277"/>
      <c r="J186" s="277"/>
      <c r="K186" s="277"/>
      <c r="L186" s="277"/>
    </row>
    <row r="187" spans="1:12" x14ac:dyDescent="0.3">
      <c r="A187" s="311"/>
      <c r="B187" s="312"/>
      <c r="C187" s="275"/>
      <c r="D187" s="313"/>
      <c r="E187" s="314"/>
      <c r="F187" s="315"/>
      <c r="G187" s="277"/>
      <c r="H187" s="309"/>
      <c r="I187" s="277"/>
      <c r="J187" s="277"/>
      <c r="K187" s="277"/>
      <c r="L187" s="277"/>
    </row>
    <row r="188" spans="1:12" x14ac:dyDescent="0.3">
      <c r="A188" s="311"/>
      <c r="B188" s="312"/>
      <c r="C188" s="275"/>
      <c r="D188" s="313"/>
      <c r="E188" s="314"/>
      <c r="F188" s="315"/>
      <c r="G188" s="277"/>
      <c r="H188" s="309"/>
      <c r="I188" s="277"/>
      <c r="J188" s="277"/>
      <c r="K188" s="277"/>
      <c r="L188" s="277"/>
    </row>
    <row r="189" spans="1:12" x14ac:dyDescent="0.3">
      <c r="A189" s="311"/>
      <c r="B189" s="312"/>
      <c r="C189" s="275"/>
      <c r="D189" s="313"/>
      <c r="E189" s="314"/>
      <c r="F189" s="315"/>
      <c r="G189" s="277"/>
      <c r="H189" s="309"/>
      <c r="I189" s="277"/>
      <c r="J189" s="277"/>
      <c r="K189" s="277"/>
      <c r="L189" s="277"/>
    </row>
    <row r="190" spans="1:12" x14ac:dyDescent="0.3">
      <c r="A190" s="311"/>
      <c r="B190" s="312"/>
      <c r="C190" s="275"/>
      <c r="D190" s="313"/>
      <c r="E190" s="314"/>
      <c r="F190" s="315"/>
      <c r="G190" s="277"/>
      <c r="H190" s="309"/>
      <c r="I190" s="277"/>
      <c r="J190" s="277"/>
      <c r="K190" s="277"/>
      <c r="L190" s="277"/>
    </row>
    <row r="191" spans="1:12" x14ac:dyDescent="0.3">
      <c r="A191" s="311"/>
      <c r="B191" s="312"/>
      <c r="C191" s="275"/>
      <c r="D191" s="313"/>
      <c r="E191" s="314"/>
      <c r="F191" s="315"/>
      <c r="G191" s="277"/>
      <c r="H191" s="309"/>
      <c r="I191" s="277"/>
      <c r="J191" s="277"/>
      <c r="K191" s="277"/>
      <c r="L191" s="277"/>
    </row>
    <row r="192" spans="1:12" x14ac:dyDescent="0.3">
      <c r="A192" s="311"/>
      <c r="B192" s="312"/>
      <c r="C192" s="275"/>
      <c r="D192" s="313"/>
      <c r="E192" s="314"/>
      <c r="F192" s="315"/>
      <c r="G192" s="277"/>
      <c r="H192" s="309"/>
      <c r="I192" s="277"/>
      <c r="J192" s="277"/>
      <c r="K192" s="277"/>
      <c r="L192" s="277"/>
    </row>
    <row r="193" spans="1:12" x14ac:dyDescent="0.3">
      <c r="A193" s="311"/>
      <c r="B193" s="312"/>
      <c r="C193" s="275"/>
      <c r="D193" s="313"/>
      <c r="E193" s="314"/>
      <c r="F193" s="315"/>
      <c r="G193" s="277"/>
      <c r="H193" s="309"/>
      <c r="I193" s="277"/>
      <c r="J193" s="277"/>
      <c r="K193" s="277"/>
      <c r="L193" s="277"/>
    </row>
    <row r="194" spans="1:12" x14ac:dyDescent="0.3">
      <c r="A194" s="311"/>
      <c r="B194" s="312"/>
      <c r="C194" s="275"/>
      <c r="D194" s="313"/>
      <c r="E194" s="314"/>
      <c r="F194" s="315"/>
      <c r="G194" s="277"/>
      <c r="H194" s="309"/>
      <c r="I194" s="277"/>
      <c r="J194" s="277"/>
      <c r="K194" s="277"/>
      <c r="L194" s="277"/>
    </row>
  </sheetData>
  <sheetProtection algorithmName="SHA-512" hashValue="xSVlzIclY4TZBaifgvTKu8FnMjl1f5MRCcLY+13QafRmmPc2Qyef8g6x1cjLKAFrux/QFYaPKSVusTQl7zMKNA==" saltValue="KeUS33/NwR5hLkUTYlcedQ==" spinCount="100000" sheet="1" selectLockedCells="1"/>
  <mergeCells count="30">
    <mergeCell ref="A2:F2"/>
    <mergeCell ref="B104:D104"/>
    <mergeCell ref="B105:D105"/>
    <mergeCell ref="A103:F103"/>
    <mergeCell ref="B108:D108"/>
    <mergeCell ref="A85:B85"/>
    <mergeCell ref="A89:B89"/>
    <mergeCell ref="A31:B31"/>
    <mergeCell ref="A33:B33"/>
    <mergeCell ref="A35:B35"/>
    <mergeCell ref="A43:B43"/>
    <mergeCell ref="A45:B45"/>
    <mergeCell ref="B57:D57"/>
    <mergeCell ref="B65:D65"/>
    <mergeCell ref="A1:F1"/>
    <mergeCell ref="E49:F49"/>
    <mergeCell ref="A52:B52"/>
    <mergeCell ref="A55:B55"/>
    <mergeCell ref="A73:B73"/>
    <mergeCell ref="E4:F4"/>
    <mergeCell ref="C5:D5"/>
    <mergeCell ref="E5:F5"/>
    <mergeCell ref="A9:B9"/>
    <mergeCell ref="E20:F20"/>
    <mergeCell ref="A23:B23"/>
    <mergeCell ref="E7:F7"/>
    <mergeCell ref="A6:F6"/>
    <mergeCell ref="A8:F8"/>
    <mergeCell ref="A7:D7"/>
    <mergeCell ref="A29:B29"/>
  </mergeCells>
  <dataValidations count="4">
    <dataValidation type="list" allowBlank="1" showInputMessage="1" showErrorMessage="1" sqref="E10" xr:uid="{B125EBC4-E4BA-48D0-B801-3EC49B600C2B}">
      <formula1>"PSH,RRH,DV"</formula1>
    </dataValidation>
    <dataValidation type="list" allowBlank="1" showInputMessage="1" showErrorMessage="1" sqref="E5:F5" xr:uid="{AF805B10-1F34-44EC-8593-F2CEAAE7F5DA}">
      <formula1>"PSH,RRH"</formula1>
    </dataValidation>
    <dataValidation type="whole" operator="greaterThanOrEqual" allowBlank="1" showInputMessage="1" showErrorMessage="1" sqref="D49 D58:D61 D66:D69" xr:uid="{14FE5398-2EE0-4EFB-8D03-E4AA82D36064}">
      <formula1>0</formula1>
    </dataValidation>
    <dataValidation type="list" allowBlank="1" showInputMessage="1" showErrorMessage="1" sqref="F58:F61 F66:F69" xr:uid="{906F7EE9-8AA6-4D43-B547-D4DBB5B95A32}">
      <formula1>"See Section 5a - 4, n/a"</formula1>
    </dataValidation>
  </dataValidations>
  <pageMargins left="0.45" right="0.45" top="0.5" bottom="0.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96EC3E9B130548AB9ECADFE629700B" ma:contentTypeVersion="12" ma:contentTypeDescription="Create a new document." ma:contentTypeScope="" ma:versionID="5b470c7681ae25cdc28d9d1fbf82bbf1">
  <xsd:schema xmlns:xsd="http://www.w3.org/2001/XMLSchema" xmlns:xs="http://www.w3.org/2001/XMLSchema" xmlns:p="http://schemas.microsoft.com/office/2006/metadata/properties" xmlns:ns2="af758f8c-29c3-43ed-b02b-4e93961f5ebd" xmlns:ns3="85069868-08e0-4c86-ad8f-5531570550f0" targetNamespace="http://schemas.microsoft.com/office/2006/metadata/properties" ma:root="true" ma:fieldsID="1836620b9d74c050fba89faf7824afbb" ns2:_="" ns3:_="">
    <xsd:import namespace="af758f8c-29c3-43ed-b02b-4e93961f5ebd"/>
    <xsd:import namespace="85069868-08e0-4c86-ad8f-5531570550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58f8c-29c3-43ed-b02b-4e93961f5e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069868-08e0-4c86-ad8f-5531570550f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172BC3-6BBF-4B40-9415-C6AEBE7AE54C}"/>
</file>

<file path=customXml/itemProps2.xml><?xml version="1.0" encoding="utf-8"?>
<ds:datastoreItem xmlns:ds="http://schemas.openxmlformats.org/officeDocument/2006/customXml" ds:itemID="{A888FF00-E307-4D1C-93CF-09561ACFF08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5705FE4-B01C-4FBB-AD6A-79839CEC9B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PSH-RRH Application</vt:lpstr>
      <vt:lpstr>Scoring Sheet</vt:lpstr>
      <vt:lpstr>'PSH-RRH Application'!OLE_LINK1</vt:lpstr>
      <vt:lpstr>'PSH-RRH Application'!Print_Area</vt:lpstr>
      <vt:lpstr>'Scoring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 Mulig</cp:lastModifiedBy>
  <cp:lastPrinted>2021-09-01T17:35:17Z</cp:lastPrinted>
  <dcterms:created xsi:type="dcterms:W3CDTF">2020-05-18T21:29:27Z</dcterms:created>
  <dcterms:modified xsi:type="dcterms:W3CDTF">2022-08-16T19:30:22Z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0x0101007FCC901EA5131A42BFF048C767B550EB</vt:lpwstr>
  </property>
</Properties>
</file>